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-SERVER\Todas\DADUN\PROYECTOS\PFG15-16\"/>
    </mc:Choice>
  </mc:AlternateContent>
  <workbookProtection workbookAlgorithmName="SHA-512" workbookHashValue="czVWAHmrey5/lrm0nvPJVHKAEr82rW0apOM/IEHcta0cHlEno1UsXBqpWHQpP1zqSTit9CAvJ0tGtX27vYgCAg==" workbookSaltValue="QLWNCZ1v4RIYVBTGsnk+Jg==" workbookSpinCount="100000" lockStructure="1"/>
  <bookViews>
    <workbookView xWindow="0" yWindow="0" windowWidth="13695" windowHeight="7365"/>
  </bookViews>
  <sheets>
    <sheet name="ANEXO 1 - Base de datos" sheetId="3" r:id="rId1"/>
    <sheet name="ANEXO 2 - Librería de embalajes" sheetId="1" r:id="rId2"/>
    <sheet name="ANEXO 6 - Aplicación de FS" sheetId="4" r:id="rId3"/>
    <sheet name="ANEXO 7 - Excel Intermedio " sheetId="5" r:id="rId4"/>
  </sheets>
  <definedNames>
    <definedName name="CExcelSpreadSheetBackup">#REF!</definedName>
    <definedName name="OLE_LINK2" localSheetId="2">'ANEXO 6 - Aplicación de FS'!$C$17</definedName>
  </definedNames>
  <calcPr calcId="152511"/>
</workbook>
</file>

<file path=xl/calcChain.xml><?xml version="1.0" encoding="utf-8"?>
<calcChain xmlns="http://schemas.openxmlformats.org/spreadsheetml/2006/main">
  <c r="R30" i="5" l="1"/>
  <c r="Q30" i="5"/>
  <c r="P30" i="5"/>
  <c r="O30" i="5"/>
  <c r="S30" i="5" s="1"/>
  <c r="N30" i="5"/>
  <c r="R29" i="5"/>
  <c r="Q29" i="5"/>
  <c r="P29" i="5"/>
  <c r="O29" i="5"/>
  <c r="N29" i="5"/>
  <c r="R28" i="5"/>
  <c r="Q28" i="5"/>
  <c r="P28" i="5"/>
  <c r="O28" i="5"/>
  <c r="S28" i="5" s="1"/>
  <c r="N28" i="5"/>
  <c r="R27" i="5"/>
  <c r="Q27" i="5"/>
  <c r="P27" i="5"/>
  <c r="O27" i="5"/>
  <c r="N27" i="5"/>
  <c r="R26" i="5"/>
  <c r="Q26" i="5"/>
  <c r="P26" i="5"/>
  <c r="O26" i="5"/>
  <c r="S26" i="5" s="1"/>
  <c r="N26" i="5"/>
  <c r="R25" i="5"/>
  <c r="Q25" i="5"/>
  <c r="P25" i="5"/>
  <c r="O25" i="5"/>
  <c r="N25" i="5"/>
  <c r="R24" i="5"/>
  <c r="Q24" i="5"/>
  <c r="P24" i="5"/>
  <c r="O24" i="5"/>
  <c r="S24" i="5" s="1"/>
  <c r="N24" i="5"/>
  <c r="R23" i="5"/>
  <c r="Q23" i="5"/>
  <c r="P23" i="5"/>
  <c r="O23" i="5"/>
  <c r="N23" i="5"/>
  <c r="R22" i="5"/>
  <c r="Q22" i="5"/>
  <c r="P22" i="5"/>
  <c r="O22" i="5"/>
  <c r="S22" i="5" s="1"/>
  <c r="N22" i="5"/>
  <c r="R21" i="5"/>
  <c r="Q21" i="5"/>
  <c r="P21" i="5"/>
  <c r="O21" i="5"/>
  <c r="N21" i="5"/>
  <c r="R20" i="5"/>
  <c r="Q20" i="5"/>
  <c r="P20" i="5"/>
  <c r="O20" i="5"/>
  <c r="S20" i="5" s="1"/>
  <c r="N20" i="5"/>
  <c r="R19" i="5"/>
  <c r="Q19" i="5"/>
  <c r="P19" i="5"/>
  <c r="O19" i="5"/>
  <c r="N19" i="5"/>
  <c r="R18" i="5"/>
  <c r="Q18" i="5"/>
  <c r="P18" i="5"/>
  <c r="O18" i="5"/>
  <c r="S18" i="5" s="1"/>
  <c r="N18" i="5"/>
  <c r="R17" i="5"/>
  <c r="Q17" i="5"/>
  <c r="P17" i="5"/>
  <c r="O17" i="5"/>
  <c r="N17" i="5"/>
  <c r="R16" i="5"/>
  <c r="Q16" i="5"/>
  <c r="P16" i="5"/>
  <c r="O16" i="5"/>
  <c r="S16" i="5" s="1"/>
  <c r="N16" i="5"/>
  <c r="R15" i="5"/>
  <c r="Q15" i="5"/>
  <c r="P15" i="5"/>
  <c r="O15" i="5"/>
  <c r="N15" i="5"/>
  <c r="R14" i="5"/>
  <c r="Q14" i="5"/>
  <c r="P14" i="5"/>
  <c r="O14" i="5"/>
  <c r="S14" i="5" s="1"/>
  <c r="N14" i="5"/>
  <c r="R13" i="5"/>
  <c r="Q13" i="5"/>
  <c r="P13" i="5"/>
  <c r="O13" i="5"/>
  <c r="N13" i="5"/>
  <c r="R12" i="5"/>
  <c r="Q12" i="5"/>
  <c r="P12" i="5"/>
  <c r="O12" i="5"/>
  <c r="S12" i="5" s="1"/>
  <c r="N12" i="5"/>
  <c r="R11" i="5"/>
  <c r="Q11" i="5"/>
  <c r="P11" i="5"/>
  <c r="O11" i="5"/>
  <c r="N11" i="5"/>
  <c r="R10" i="5"/>
  <c r="Q10" i="5"/>
  <c r="P10" i="5"/>
  <c r="O10" i="5"/>
  <c r="S10" i="5" s="1"/>
  <c r="N10" i="5"/>
  <c r="R9" i="5"/>
  <c r="Q9" i="5"/>
  <c r="P9" i="5"/>
  <c r="O9" i="5"/>
  <c r="N9" i="5"/>
  <c r="R8" i="5"/>
  <c r="Q8" i="5"/>
  <c r="P8" i="5"/>
  <c r="O8" i="5"/>
  <c r="S8" i="5" s="1"/>
  <c r="N8" i="5"/>
  <c r="R7" i="5"/>
  <c r="Q7" i="5"/>
  <c r="P7" i="5"/>
  <c r="O7" i="5"/>
  <c r="N7" i="5"/>
  <c r="R6" i="5"/>
  <c r="Q6" i="5"/>
  <c r="P6" i="5"/>
  <c r="O6" i="5"/>
  <c r="S6" i="5" s="1"/>
  <c r="N6" i="5"/>
  <c r="R5" i="5"/>
  <c r="Q5" i="5"/>
  <c r="P5" i="5"/>
  <c r="O5" i="5"/>
  <c r="N5" i="5"/>
  <c r="R4" i="5"/>
  <c r="Q4" i="5"/>
  <c r="P4" i="5"/>
  <c r="O4" i="5"/>
  <c r="S4" i="5" s="1"/>
  <c r="N4" i="5"/>
  <c r="R3" i="5"/>
  <c r="Q3" i="5"/>
  <c r="P3" i="5"/>
  <c r="O3" i="5"/>
  <c r="N3" i="5"/>
  <c r="R2" i="5"/>
  <c r="Q2" i="5"/>
  <c r="P2" i="5"/>
  <c r="O2" i="5"/>
  <c r="S2" i="5" s="1"/>
  <c r="N2" i="5"/>
  <c r="S3" i="5" l="1"/>
  <c r="S5" i="5"/>
  <c r="S7" i="5"/>
  <c r="S9" i="5"/>
  <c r="S11" i="5"/>
  <c r="S13" i="5"/>
  <c r="S15" i="5"/>
  <c r="S17" i="5"/>
  <c r="S19" i="5"/>
  <c r="S21" i="5"/>
  <c r="S23" i="5"/>
  <c r="S25" i="5"/>
  <c r="S27" i="5"/>
  <c r="S29" i="5"/>
  <c r="D38" i="4"/>
  <c r="D37" i="4"/>
  <c r="D36" i="4"/>
  <c r="D35" i="4"/>
  <c r="D34" i="4"/>
  <c r="D33" i="4"/>
  <c r="D32" i="4"/>
  <c r="D31" i="4"/>
  <c r="D30" i="4"/>
  <c r="D29" i="4"/>
  <c r="D26" i="4"/>
  <c r="E26" i="4" s="1"/>
  <c r="F26" i="4" s="1"/>
  <c r="G26" i="4" s="1"/>
  <c r="I26" i="4" s="1"/>
  <c r="D25" i="4"/>
  <c r="E25" i="4" s="1"/>
  <c r="F25" i="4" s="1"/>
  <c r="G25" i="4" s="1"/>
  <c r="I25" i="4" s="1"/>
  <c r="D24" i="4"/>
  <c r="E24" i="4" s="1"/>
  <c r="F24" i="4" s="1"/>
  <c r="G24" i="4" s="1"/>
  <c r="I24" i="4" s="1"/>
  <c r="D23" i="4"/>
  <c r="E23" i="4" s="1"/>
  <c r="F23" i="4" s="1"/>
  <c r="G23" i="4" s="1"/>
  <c r="I23" i="4" s="1"/>
  <c r="D22" i="4"/>
  <c r="E22" i="4" s="1"/>
  <c r="F22" i="4" s="1"/>
  <c r="G22" i="4" s="1"/>
  <c r="I22" i="4" s="1"/>
  <c r="D21" i="4"/>
  <c r="E21" i="4" s="1"/>
  <c r="F21" i="4" s="1"/>
  <c r="G21" i="4" s="1"/>
  <c r="I21" i="4" s="1"/>
  <c r="D20" i="4"/>
  <c r="E20" i="4" s="1"/>
  <c r="F20" i="4" s="1"/>
  <c r="G20" i="4" s="1"/>
  <c r="I20" i="4" s="1"/>
  <c r="E19" i="4"/>
  <c r="F19" i="4" s="1"/>
  <c r="G19" i="4" s="1"/>
  <c r="I19" i="4" s="1"/>
  <c r="D19" i="4"/>
  <c r="D18" i="4"/>
  <c r="E18" i="4" s="1"/>
  <c r="F18" i="4" s="1"/>
  <c r="G18" i="4" s="1"/>
  <c r="I18" i="4" s="1"/>
  <c r="D17" i="4"/>
  <c r="E17" i="4" s="1"/>
  <c r="F17" i="4" s="1"/>
  <c r="G17" i="4" s="1"/>
  <c r="I17" i="4" s="1"/>
  <c r="F8" i="1" l="1"/>
  <c r="G8" i="1"/>
  <c r="H8" i="1"/>
  <c r="I8" i="1"/>
  <c r="O8" i="1"/>
  <c r="F9" i="1"/>
  <c r="G9" i="1"/>
  <c r="H9" i="1"/>
  <c r="I9" i="1"/>
  <c r="O9" i="1"/>
  <c r="F10" i="1"/>
  <c r="G10" i="1"/>
  <c r="H10" i="1"/>
  <c r="I10" i="1"/>
  <c r="O10" i="1"/>
  <c r="F11" i="1"/>
  <c r="G11" i="1"/>
  <c r="H11" i="1"/>
  <c r="I11" i="1"/>
  <c r="O11" i="1"/>
  <c r="F12" i="1"/>
  <c r="G12" i="1"/>
  <c r="H12" i="1"/>
  <c r="I12" i="1"/>
  <c r="O12" i="1"/>
  <c r="F13" i="1"/>
  <c r="G13" i="1"/>
  <c r="H13" i="1"/>
  <c r="I13" i="1"/>
  <c r="O13" i="1"/>
  <c r="F14" i="1"/>
  <c r="G14" i="1"/>
  <c r="H14" i="1"/>
  <c r="I14" i="1"/>
  <c r="O14" i="1"/>
  <c r="F15" i="1"/>
  <c r="G15" i="1"/>
  <c r="H15" i="1"/>
  <c r="I15" i="1"/>
  <c r="O15" i="1"/>
  <c r="F16" i="1"/>
  <c r="G16" i="1"/>
  <c r="H16" i="1"/>
  <c r="I16" i="1"/>
  <c r="O16" i="1"/>
  <c r="F17" i="1"/>
  <c r="G17" i="1"/>
  <c r="H17" i="1"/>
  <c r="I17" i="1"/>
  <c r="O17" i="1"/>
  <c r="F18" i="1"/>
  <c r="G18" i="1"/>
  <c r="H18" i="1"/>
  <c r="I18" i="1"/>
  <c r="O18" i="1"/>
  <c r="F19" i="1"/>
  <c r="G19" i="1"/>
  <c r="H19" i="1"/>
  <c r="I19" i="1"/>
  <c r="O19" i="1"/>
  <c r="F20" i="1"/>
  <c r="G20" i="1"/>
  <c r="H20" i="1"/>
  <c r="I20" i="1"/>
  <c r="O20" i="1"/>
  <c r="F21" i="1"/>
  <c r="G21" i="1"/>
  <c r="H21" i="1"/>
  <c r="I21" i="1"/>
  <c r="O21" i="1"/>
  <c r="F22" i="1"/>
  <c r="G22" i="1"/>
  <c r="H22" i="1"/>
  <c r="I22" i="1"/>
  <c r="O22" i="1"/>
  <c r="F23" i="1"/>
  <c r="G23" i="1"/>
  <c r="H23" i="1"/>
  <c r="I23" i="1"/>
  <c r="O23" i="1"/>
  <c r="F24" i="1"/>
  <c r="G24" i="1"/>
  <c r="H24" i="1"/>
  <c r="I24" i="1"/>
  <c r="O24" i="1"/>
  <c r="F25" i="1"/>
  <c r="G25" i="1"/>
  <c r="H25" i="1"/>
  <c r="I25" i="1"/>
  <c r="O25" i="1"/>
  <c r="F26" i="1"/>
  <c r="G26" i="1"/>
  <c r="H26" i="1"/>
  <c r="I26" i="1"/>
  <c r="O26" i="1"/>
  <c r="F27" i="1"/>
  <c r="G27" i="1"/>
  <c r="H27" i="1"/>
  <c r="I27" i="1"/>
  <c r="O27" i="1"/>
  <c r="F28" i="1"/>
  <c r="G28" i="1"/>
  <c r="H28" i="1"/>
  <c r="I28" i="1"/>
  <c r="O28" i="1"/>
  <c r="F29" i="1"/>
  <c r="G29" i="1"/>
  <c r="H29" i="1"/>
  <c r="I29" i="1"/>
  <c r="O29" i="1"/>
  <c r="F30" i="1"/>
  <c r="G30" i="1"/>
  <c r="H30" i="1"/>
  <c r="I30" i="1"/>
  <c r="O30" i="1"/>
  <c r="F31" i="1"/>
  <c r="G31" i="1"/>
  <c r="H31" i="1"/>
  <c r="I31" i="1"/>
  <c r="O31" i="1"/>
  <c r="F32" i="1"/>
  <c r="O32" i="1" s="1"/>
  <c r="F33" i="1"/>
  <c r="O33" i="1"/>
  <c r="F34" i="1"/>
  <c r="O34" i="1"/>
  <c r="F35" i="1"/>
  <c r="O35" i="1"/>
  <c r="F36" i="1"/>
  <c r="O36" i="1"/>
  <c r="F37" i="1"/>
  <c r="O37" i="1"/>
  <c r="F38" i="1"/>
  <c r="O38" i="1"/>
  <c r="F39" i="1"/>
  <c r="O39" i="1"/>
  <c r="F40" i="1"/>
  <c r="O40" i="1"/>
  <c r="F41" i="1"/>
  <c r="O41" i="1"/>
  <c r="F42" i="1"/>
  <c r="O42" i="1"/>
  <c r="F43" i="1"/>
  <c r="O43" i="1"/>
  <c r="F44" i="1"/>
  <c r="O44" i="1"/>
  <c r="F45" i="1"/>
  <c r="O45" i="1"/>
  <c r="F46" i="1"/>
  <c r="O46" i="1"/>
  <c r="F47" i="1"/>
  <c r="O47" i="1"/>
  <c r="F48" i="1"/>
  <c r="O48" i="1"/>
  <c r="F49" i="1"/>
  <c r="O49" i="1"/>
  <c r="F50" i="1"/>
  <c r="O50" i="1"/>
  <c r="F51" i="1"/>
  <c r="O51" i="1"/>
  <c r="F52" i="1"/>
  <c r="O52" i="1"/>
  <c r="F53" i="1"/>
  <c r="O53" i="1"/>
  <c r="F54" i="1"/>
  <c r="O54" i="1"/>
  <c r="F55" i="1"/>
  <c r="O55" i="1"/>
  <c r="F56" i="1"/>
  <c r="O56" i="1"/>
  <c r="F57" i="1"/>
  <c r="O57" i="1"/>
  <c r="F58" i="1"/>
  <c r="O58" i="1"/>
  <c r="F59" i="1"/>
  <c r="O59" i="1"/>
  <c r="F60" i="1"/>
  <c r="O60" i="1"/>
  <c r="F61" i="1"/>
  <c r="O61" i="1"/>
  <c r="F62" i="1"/>
  <c r="O62" i="1"/>
  <c r="F63" i="1"/>
  <c r="O63" i="1"/>
  <c r="F64" i="1"/>
  <c r="O64" i="1"/>
  <c r="F65" i="1"/>
  <c r="O65" i="1"/>
  <c r="F66" i="1"/>
  <c r="O66" i="1"/>
  <c r="F67" i="1"/>
  <c r="O67" i="1"/>
  <c r="F68" i="1"/>
  <c r="O68" i="1"/>
  <c r="F69" i="1"/>
  <c r="O69" i="1"/>
  <c r="F70" i="1"/>
  <c r="O70" i="1"/>
  <c r="F71" i="1"/>
  <c r="O71" i="1"/>
  <c r="F72" i="1"/>
  <c r="O72" i="1"/>
  <c r="F73" i="1"/>
  <c r="O73" i="1"/>
  <c r="F74" i="1"/>
  <c r="O74" i="1"/>
  <c r="F75" i="1"/>
  <c r="O75" i="1"/>
  <c r="F76" i="1"/>
  <c r="O76" i="1"/>
  <c r="F77" i="1"/>
  <c r="O77" i="1"/>
  <c r="F78" i="1"/>
  <c r="O78" i="1"/>
  <c r="F79" i="1"/>
  <c r="O79" i="1"/>
  <c r="F80" i="1"/>
  <c r="O80" i="1"/>
  <c r="F81" i="1"/>
  <c r="O81" i="1"/>
  <c r="F82" i="1"/>
  <c r="O82" i="1"/>
  <c r="F83" i="1"/>
  <c r="O83" i="1"/>
  <c r="F84" i="1"/>
  <c r="O84" i="1"/>
  <c r="F85" i="1"/>
  <c r="O85" i="1"/>
  <c r="F86" i="1"/>
  <c r="O86" i="1"/>
  <c r="F87" i="1"/>
  <c r="O87" i="1"/>
  <c r="F88" i="1"/>
  <c r="O88" i="1"/>
  <c r="F89" i="1"/>
  <c r="O89" i="1"/>
  <c r="F90" i="1"/>
  <c r="O90" i="1"/>
  <c r="F91" i="1"/>
  <c r="O91" i="1"/>
  <c r="F92" i="1"/>
  <c r="O92" i="1"/>
  <c r="F93" i="1"/>
  <c r="O93" i="1"/>
  <c r="F94" i="1"/>
  <c r="O94" i="1"/>
  <c r="F95" i="1"/>
  <c r="O95" i="1"/>
  <c r="F96" i="1"/>
  <c r="O96" i="1"/>
  <c r="F97" i="1"/>
  <c r="O97" i="1" s="1"/>
  <c r="F98" i="1"/>
  <c r="O98" i="1" s="1"/>
  <c r="F99" i="1"/>
  <c r="O99" i="1" s="1"/>
  <c r="F100" i="1"/>
  <c r="O100" i="1" s="1"/>
  <c r="F101" i="1"/>
  <c r="O101" i="1" s="1"/>
  <c r="F102" i="1"/>
  <c r="O102" i="1" s="1"/>
  <c r="F103" i="1"/>
  <c r="O103" i="1" s="1"/>
  <c r="F104" i="1"/>
  <c r="O104" i="1" s="1"/>
  <c r="F105" i="1"/>
  <c r="O105" i="1" s="1"/>
  <c r="F106" i="1"/>
  <c r="O106" i="1" s="1"/>
  <c r="F107" i="1"/>
  <c r="O107" i="1" s="1"/>
  <c r="F108" i="1"/>
  <c r="O108" i="1" s="1"/>
  <c r="F109" i="1"/>
  <c r="O109" i="1" s="1"/>
  <c r="F110" i="1"/>
  <c r="O110" i="1" s="1"/>
  <c r="F111" i="1"/>
  <c r="O111" i="1" s="1"/>
  <c r="F112" i="1"/>
  <c r="O112" i="1" s="1"/>
  <c r="F113" i="1"/>
  <c r="O113" i="1" s="1"/>
  <c r="F114" i="1"/>
  <c r="O114" i="1" s="1"/>
  <c r="F115" i="1"/>
  <c r="O115" i="1" s="1"/>
  <c r="F116" i="1"/>
  <c r="O116" i="1" s="1"/>
  <c r="F117" i="1"/>
  <c r="O117" i="1" s="1"/>
  <c r="F118" i="1"/>
  <c r="O118" i="1" s="1"/>
  <c r="F119" i="1"/>
  <c r="O119" i="1" s="1"/>
  <c r="F120" i="1"/>
  <c r="O120" i="1" s="1"/>
  <c r="F121" i="1"/>
  <c r="O121" i="1" s="1"/>
  <c r="F122" i="1"/>
  <c r="O122" i="1" s="1"/>
  <c r="F123" i="1"/>
  <c r="O123" i="1" s="1"/>
  <c r="F124" i="1"/>
  <c r="O124" i="1" s="1"/>
  <c r="F125" i="1"/>
  <c r="O125" i="1" s="1"/>
  <c r="F126" i="1"/>
  <c r="O126" i="1" s="1"/>
  <c r="F127" i="1"/>
  <c r="O127" i="1" s="1"/>
  <c r="F128" i="1"/>
  <c r="O128" i="1" s="1"/>
  <c r="F129" i="1"/>
  <c r="O129" i="1" s="1"/>
  <c r="F130" i="1"/>
  <c r="O130" i="1" s="1"/>
  <c r="F131" i="1"/>
  <c r="O131" i="1" s="1"/>
  <c r="F132" i="1"/>
  <c r="O132" i="1" s="1"/>
  <c r="F133" i="1"/>
  <c r="O133" i="1" s="1"/>
  <c r="F134" i="1"/>
  <c r="O134" i="1" s="1"/>
  <c r="F135" i="1"/>
  <c r="O135" i="1" s="1"/>
  <c r="F136" i="1"/>
  <c r="O136" i="1" s="1"/>
  <c r="F137" i="1"/>
  <c r="O137" i="1" s="1"/>
  <c r="F138" i="1"/>
  <c r="O138" i="1" s="1"/>
  <c r="F139" i="1"/>
  <c r="O139" i="1" s="1"/>
  <c r="F140" i="1"/>
  <c r="O140" i="1" s="1"/>
  <c r="F141" i="1"/>
  <c r="O141" i="1" s="1"/>
  <c r="F142" i="1"/>
  <c r="O142" i="1" s="1"/>
  <c r="F143" i="1"/>
  <c r="O143" i="1" s="1"/>
  <c r="F144" i="1"/>
  <c r="O144" i="1" s="1"/>
  <c r="F145" i="1"/>
  <c r="O145" i="1" s="1"/>
  <c r="F146" i="1"/>
  <c r="O146" i="1" s="1"/>
  <c r="F147" i="1"/>
  <c r="O147" i="1" s="1"/>
  <c r="F148" i="1"/>
  <c r="O148" i="1" s="1"/>
  <c r="F149" i="1"/>
  <c r="O149" i="1" s="1"/>
  <c r="F150" i="1"/>
  <c r="O150" i="1" s="1"/>
  <c r="F151" i="1"/>
  <c r="O151" i="1" s="1"/>
  <c r="F152" i="1"/>
  <c r="O152" i="1" s="1"/>
  <c r="F153" i="1"/>
  <c r="O153" i="1" s="1"/>
  <c r="F154" i="1"/>
  <c r="O154" i="1" s="1"/>
  <c r="F155" i="1"/>
  <c r="O155" i="1" s="1"/>
  <c r="F156" i="1"/>
  <c r="O156" i="1" s="1"/>
  <c r="F157" i="1"/>
  <c r="O157" i="1" s="1"/>
  <c r="F158" i="1"/>
  <c r="O158" i="1" s="1"/>
  <c r="F159" i="1"/>
  <c r="O159" i="1" s="1"/>
  <c r="F160" i="1"/>
  <c r="O160" i="1" s="1"/>
  <c r="F161" i="1"/>
  <c r="O161" i="1" s="1"/>
  <c r="F162" i="1"/>
  <c r="O162" i="1" s="1"/>
  <c r="F163" i="1"/>
  <c r="O163" i="1" s="1"/>
  <c r="F164" i="1"/>
  <c r="O164" i="1" s="1"/>
  <c r="F165" i="1"/>
  <c r="O165" i="1" s="1"/>
  <c r="F166" i="1"/>
  <c r="O166" i="1" s="1"/>
  <c r="F167" i="1"/>
  <c r="O167" i="1" s="1"/>
  <c r="F168" i="1"/>
  <c r="O168" i="1" s="1"/>
  <c r="F169" i="1"/>
  <c r="O169" i="1" s="1"/>
  <c r="F170" i="1"/>
  <c r="O170" i="1" s="1"/>
  <c r="F171" i="1"/>
  <c r="O171" i="1" s="1"/>
</calcChain>
</file>

<file path=xl/sharedStrings.xml><?xml version="1.0" encoding="utf-8"?>
<sst xmlns="http://schemas.openxmlformats.org/spreadsheetml/2006/main" count="1046" uniqueCount="334">
  <si>
    <t>B</t>
  </si>
  <si>
    <t>DC5</t>
  </si>
  <si>
    <t>BARCO</t>
  </si>
  <si>
    <t>W8578</t>
  </si>
  <si>
    <t>W8576</t>
  </si>
  <si>
    <t>W8573</t>
  </si>
  <si>
    <t>AEA</t>
  </si>
  <si>
    <t>DC1</t>
  </si>
  <si>
    <t>LIMOUSIN</t>
  </si>
  <si>
    <t>W9988</t>
  </si>
  <si>
    <t>IEEEA</t>
  </si>
  <si>
    <t>DD1A</t>
  </si>
  <si>
    <t>W9833</t>
  </si>
  <si>
    <t>QOEOQ</t>
  </si>
  <si>
    <t>DD3A</t>
  </si>
  <si>
    <t>W9826</t>
  </si>
  <si>
    <t>IGEGI</t>
  </si>
  <si>
    <t>DD2A</t>
  </si>
  <si>
    <t>W9823</t>
  </si>
  <si>
    <t>QOQ</t>
  </si>
  <si>
    <t>C</t>
  </si>
  <si>
    <t>DC3A</t>
  </si>
  <si>
    <t>W9822</t>
  </si>
  <si>
    <t>W9821</t>
  </si>
  <si>
    <t>W9809</t>
  </si>
  <si>
    <t>W9808</t>
  </si>
  <si>
    <t>W9807</t>
  </si>
  <si>
    <t>W9806</t>
  </si>
  <si>
    <t>W9805</t>
  </si>
  <si>
    <t>W9804</t>
  </si>
  <si>
    <t>W9803</t>
  </si>
  <si>
    <t>W9801</t>
  </si>
  <si>
    <t>W9798</t>
  </si>
  <si>
    <t>W9797</t>
  </si>
  <si>
    <t>W9796</t>
  </si>
  <si>
    <t>W9662</t>
  </si>
  <si>
    <t>W9648</t>
  </si>
  <si>
    <t>W9647</t>
  </si>
  <si>
    <t>W9646</t>
  </si>
  <si>
    <t>W9645</t>
  </si>
  <si>
    <t>W9644</t>
  </si>
  <si>
    <t>W9516</t>
  </si>
  <si>
    <t>W9515</t>
  </si>
  <si>
    <t>W9453</t>
  </si>
  <si>
    <t>W9452</t>
  </si>
  <si>
    <t>W9444</t>
  </si>
  <si>
    <t>W9424</t>
  </si>
  <si>
    <t>W9420</t>
  </si>
  <si>
    <t>W9154</t>
  </si>
  <si>
    <t>W9153</t>
  </si>
  <si>
    <t>W9152</t>
  </si>
  <si>
    <t>W9143</t>
  </si>
  <si>
    <t>W9130</t>
  </si>
  <si>
    <t>W9126</t>
  </si>
  <si>
    <t>W9125</t>
  </si>
  <si>
    <t>W9120</t>
  </si>
  <si>
    <t>W9115</t>
  </si>
  <si>
    <t>W9112</t>
  </si>
  <si>
    <t>W9111</t>
  </si>
  <si>
    <t>W9105</t>
  </si>
  <si>
    <t>W9104</t>
  </si>
  <si>
    <t>W9102</t>
  </si>
  <si>
    <t>W9101</t>
  </si>
  <si>
    <t>W9091</t>
  </si>
  <si>
    <t>W9072</t>
  </si>
  <si>
    <t>W9067</t>
  </si>
  <si>
    <t>W9064</t>
  </si>
  <si>
    <t>W9062</t>
  </si>
  <si>
    <t>W9061</t>
  </si>
  <si>
    <t>W9060</t>
  </si>
  <si>
    <t>W9006</t>
  </si>
  <si>
    <t>W9004</t>
  </si>
  <si>
    <t>W9002</t>
  </si>
  <si>
    <t>W8990</t>
  </si>
  <si>
    <t>W8988</t>
  </si>
  <si>
    <t>W8985</t>
  </si>
  <si>
    <t>W8984</t>
  </si>
  <si>
    <t>W8982</t>
  </si>
  <si>
    <t>W8980</t>
  </si>
  <si>
    <t>W8978</t>
  </si>
  <si>
    <t>W8974</t>
  </si>
  <si>
    <t>W8972</t>
  </si>
  <si>
    <t>W8967</t>
  </si>
  <si>
    <t>W8966</t>
  </si>
  <si>
    <t>W8965</t>
  </si>
  <si>
    <t>W8964</t>
  </si>
  <si>
    <t>W8963</t>
  </si>
  <si>
    <t>W8962</t>
  </si>
  <si>
    <t>W8961</t>
  </si>
  <si>
    <t>W8960</t>
  </si>
  <si>
    <t>W8959</t>
  </si>
  <si>
    <t>W8958</t>
  </si>
  <si>
    <t>W8957</t>
  </si>
  <si>
    <t>W8956</t>
  </si>
  <si>
    <t>W8955</t>
  </si>
  <si>
    <t>W8954</t>
  </si>
  <si>
    <t>W8953</t>
  </si>
  <si>
    <t>W8952</t>
  </si>
  <si>
    <t>W8951</t>
  </si>
  <si>
    <t>W8950</t>
  </si>
  <si>
    <t>ZOZ</t>
  </si>
  <si>
    <t>DC4B</t>
  </si>
  <si>
    <t>W8949</t>
  </si>
  <si>
    <t>W8947</t>
  </si>
  <si>
    <t>W8821</t>
  </si>
  <si>
    <t>W8820</t>
  </si>
  <si>
    <t>W8775</t>
  </si>
  <si>
    <t>W8774</t>
  </si>
  <si>
    <t>W8768</t>
  </si>
  <si>
    <t>W8745</t>
  </si>
  <si>
    <t>MOQ</t>
  </si>
  <si>
    <t>W8724</t>
  </si>
  <si>
    <t>W8712</t>
  </si>
  <si>
    <t>W8711</t>
  </si>
  <si>
    <t>W8686</t>
  </si>
  <si>
    <t>W8614</t>
  </si>
  <si>
    <t>W8590</t>
  </si>
  <si>
    <t>W8547</t>
  </si>
  <si>
    <t>W8544</t>
  </si>
  <si>
    <t>W8542</t>
  </si>
  <si>
    <t>JABAR</t>
  </si>
  <si>
    <t>W9745</t>
  </si>
  <si>
    <t>W9734</t>
  </si>
  <si>
    <t>W9733</t>
  </si>
  <si>
    <t>BC</t>
  </si>
  <si>
    <t>DD1B</t>
  </si>
  <si>
    <t>W9710</t>
  </si>
  <si>
    <t>DC6B</t>
  </si>
  <si>
    <t>PLANCHA</t>
  </si>
  <si>
    <t>W9658</t>
  </si>
  <si>
    <t>W9654</t>
  </si>
  <si>
    <t>DD2B</t>
  </si>
  <si>
    <t>W9584</t>
  </si>
  <si>
    <t>W9582</t>
  </si>
  <si>
    <t>W9558</t>
  </si>
  <si>
    <t>W9543</t>
  </si>
  <si>
    <t>W9542</t>
  </si>
  <si>
    <t>W9541</t>
  </si>
  <si>
    <t>W9530</t>
  </si>
  <si>
    <t>W9528</t>
  </si>
  <si>
    <t>W9526</t>
  </si>
  <si>
    <t>W9524</t>
  </si>
  <si>
    <t>W9510</t>
  </si>
  <si>
    <t>W9431</t>
  </si>
  <si>
    <t>W9175</t>
  </si>
  <si>
    <t>W9174</t>
  </si>
  <si>
    <t>W9148</t>
  </si>
  <si>
    <t>TROQUEL.</t>
  </si>
  <si>
    <t>W8661</t>
  </si>
  <si>
    <t>W8660</t>
  </si>
  <si>
    <t>W8657</t>
  </si>
  <si>
    <t>W8655</t>
  </si>
  <si>
    <t>W8654</t>
  </si>
  <si>
    <t>W8635</t>
  </si>
  <si>
    <t>W8616</t>
  </si>
  <si>
    <t>W8615</t>
  </si>
  <si>
    <t>W8613</t>
  </si>
  <si>
    <t>W8607</t>
  </si>
  <si>
    <t>W8606</t>
  </si>
  <si>
    <t>W8605</t>
  </si>
  <si>
    <t>TELESC.</t>
  </si>
  <si>
    <t>W8582</t>
  </si>
  <si>
    <t>W8580</t>
  </si>
  <si>
    <t>W8575</t>
  </si>
  <si>
    <t>W8574</t>
  </si>
  <si>
    <t>W8522</t>
  </si>
  <si>
    <t>DC4A</t>
  </si>
  <si>
    <t>ECHEBERRIA</t>
  </si>
  <si>
    <t>W9744</t>
  </si>
  <si>
    <t>W9743</t>
  </si>
  <si>
    <t>W9742</t>
  </si>
  <si>
    <t>W9728</t>
  </si>
  <si>
    <t>W9724</t>
  </si>
  <si>
    <t>W9511</t>
  </si>
  <si>
    <t>W9439</t>
  </si>
  <si>
    <t>W9426</t>
  </si>
  <si>
    <t>W9178</t>
  </si>
  <si>
    <t>W9170</t>
  </si>
  <si>
    <t>W9160</t>
  </si>
  <si>
    <t>W9150</t>
  </si>
  <si>
    <t>W9140</t>
  </si>
  <si>
    <t>W9135</t>
  </si>
  <si>
    <t>W9069</t>
  </si>
  <si>
    <t>W9050</t>
  </si>
  <si>
    <t>W8604</t>
  </si>
  <si>
    <t>W8585</t>
  </si>
  <si>
    <t>W8583</t>
  </si>
  <si>
    <t>W8559</t>
  </si>
  <si>
    <t>W8556</t>
  </si>
  <si>
    <t>W8551</t>
  </si>
  <si>
    <t>W8550</t>
  </si>
  <si>
    <t>W8548</t>
  </si>
  <si>
    <t>-</t>
  </si>
  <si>
    <t>BKC</t>
  </si>
  <si>
    <t>*No hay</t>
  </si>
  <si>
    <t>I.PAPER</t>
  </si>
  <si>
    <t>W9850</t>
  </si>
  <si>
    <t>W9817</t>
  </si>
  <si>
    <t>W9816</t>
  </si>
  <si>
    <t>BCT - Recomendado (kgf)</t>
  </si>
  <si>
    <t>BCT Real - Ensayo(kgf)</t>
  </si>
  <si>
    <t>BCT Teórico - Fórmula(kgf)</t>
  </si>
  <si>
    <t>ECT (KN/m)</t>
  </si>
  <si>
    <t>Calidad Interna</t>
  </si>
  <si>
    <t>Calibre [mm]</t>
  </si>
  <si>
    <t>Tipo de canal</t>
  </si>
  <si>
    <t>Calidad AFCO</t>
  </si>
  <si>
    <t>Alto(EXT) [mm]</t>
  </si>
  <si>
    <t>Ancho(EXT) [mm]</t>
  </si>
  <si>
    <t>Largo(EXT) [mm]</t>
  </si>
  <si>
    <t>Perímetro (INT) [cm]</t>
  </si>
  <si>
    <t>Alto(INT) [mm]</t>
  </si>
  <si>
    <t>Ancho(INT) [mm]</t>
  </si>
  <si>
    <t>Largo(INT) [mm]</t>
  </si>
  <si>
    <t>Proveedor</t>
  </si>
  <si>
    <t>Nº Referencia</t>
  </si>
  <si>
    <t xml:space="preserve">LIBRERÍA DE EMBALAJES </t>
  </si>
  <si>
    <t>CHINA</t>
  </si>
  <si>
    <t>Compra 2</t>
  </si>
  <si>
    <t>W8285</t>
  </si>
  <si>
    <t>CONJUNTO ELEVADOR GAS CORTO 12K PUERTA MADERA</t>
  </si>
  <si>
    <t>COR</t>
  </si>
  <si>
    <t>GT</t>
  </si>
  <si>
    <t>CONJUNTO ELEVADOR GAS CORTO 8K PUERTA MADERA</t>
  </si>
  <si>
    <t>CONJUNTO ELEVADOR GAS CORTO 6K PUERTA MADERA</t>
  </si>
  <si>
    <t>CONJUNTO ELEVADOR GAS CORTO 4K PUERTA MADERA</t>
  </si>
  <si>
    <t>ECHEBER</t>
  </si>
  <si>
    <t>W9290</t>
  </si>
  <si>
    <t>KIT TRASERA ALTA 900 GRIS CDP   LEROY MERLIN</t>
  </si>
  <si>
    <t>CAJ</t>
  </si>
  <si>
    <t>KIT TRASERA ALTA 800 GRIS CDP   LEROY MERLIN</t>
  </si>
  <si>
    <t>KIT TRASERA ALTA 400 GRIS CDP   LEROY MERLIN</t>
  </si>
  <si>
    <t>KIT TRASERA ALTA 600 GRIS CDP   LEROY MERLIN</t>
  </si>
  <si>
    <t>KIT COSTADOS 480 ATTRACTION   LEROY MERLIN</t>
  </si>
  <si>
    <t>KIT CORREDERA 480 ATTRACTION   LEROY MERLIN</t>
  </si>
  <si>
    <t>KIT COSTADOS 270 ATTRACTION   LEROY MERLIN</t>
  </si>
  <si>
    <t>KIT CORREDERA 270 ATTRACTION   LEROY MERLIN</t>
  </si>
  <si>
    <t>KIT TRASERA BAJA 900 GRIS CDP   LEROY MERLIN</t>
  </si>
  <si>
    <t>KIT TRASERA BAJA 800 GRIS CDP   LEROY MERLIN</t>
  </si>
  <si>
    <t>KIT TRASERA BAJA 600 GRIS CDP   LEROY MERLIN</t>
  </si>
  <si>
    <t>KIT TRASERA BAJA 500 GRIS CDP   LEROY MERLIN</t>
  </si>
  <si>
    <t>KIT TRASERA BAJA 450 GRIS CDP   LEROY MERLIN</t>
  </si>
  <si>
    <t>KIT TRASERA BAJA 400 GRIS CDP   LEROY MERLIN</t>
  </si>
  <si>
    <t>Compra 1</t>
  </si>
  <si>
    <t>KIT TRASERA ALTA 900 CERCOS</t>
  </si>
  <si>
    <t>KIT TRASERA ALTA 800 CERCOS</t>
  </si>
  <si>
    <t>KIT TRASERA ALTA 600 CERCOS</t>
  </si>
  <si>
    <t>BOLSA PERFILES AMARRE FRENTES</t>
  </si>
  <si>
    <t>SOPORTE TRASER 6 INDIVIDUAL</t>
  </si>
  <si>
    <t>ITB</t>
  </si>
  <si>
    <t>BOLSA PLACAS TRASER - GT SRL</t>
  </si>
  <si>
    <t>TRASER 8 M/T SIN TETONES</t>
  </si>
  <si>
    <t>BOLSA 3 BIS.DESMONTADA PARA KIT 8906005069</t>
  </si>
  <si>
    <t xml:space="preserve">ITB </t>
  </si>
  <si>
    <t>BOLSA BIS.PREMONTADA PARA KIT</t>
  </si>
  <si>
    <t>BOLSA BISAGRAS MUEB.RIN.LEROY</t>
  </si>
  <si>
    <t>PalletSupportsOthers</t>
  </si>
  <si>
    <t>PalletFloorStackType</t>
  </si>
  <si>
    <t>PalletDirOnVehicle</t>
  </si>
  <si>
    <t>PalletPatternOnVehicle</t>
  </si>
  <si>
    <t>PalletMaxStacksOnVehicle</t>
  </si>
  <si>
    <t>RemainQtyToVehicle</t>
  </si>
  <si>
    <t>RemainQtyToMixPallet</t>
  </si>
  <si>
    <t>PalletFlatTop</t>
  </si>
  <si>
    <t>PalletPartialAllowed</t>
  </si>
  <si>
    <t>PalletAlias</t>
  </si>
  <si>
    <t>PalletName</t>
  </si>
  <si>
    <t>PalletUnderhangWidth</t>
  </si>
  <si>
    <t>PalletUnderhangLength</t>
  </si>
  <si>
    <t>PalletUnderhangAllowed</t>
  </si>
  <si>
    <t>PalletOverhangWidth</t>
  </si>
  <si>
    <t>PalletOverhangLength</t>
  </si>
  <si>
    <t>PalletOverhangAllowed</t>
  </si>
  <si>
    <t>PalletType</t>
  </si>
  <si>
    <t>PalletFillPattern</t>
  </si>
  <si>
    <t>PalletColor</t>
  </si>
  <si>
    <t>PalletMaxWeight</t>
  </si>
  <si>
    <t>PalletWeight</t>
  </si>
  <si>
    <t>PalletThickness</t>
  </si>
  <si>
    <t>PalletMaxHeight</t>
  </si>
  <si>
    <t>PalletWidth</t>
  </si>
  <si>
    <t>PalletLength</t>
  </si>
  <si>
    <t>Palletized</t>
  </si>
  <si>
    <t>Color</t>
    <phoneticPr fontId="0" type="noConversion"/>
  </si>
  <si>
    <t>UnitPrice</t>
  </si>
  <si>
    <t>MaxSupportingWeight</t>
  </si>
  <si>
    <t>SupportsOthers</t>
  </si>
  <si>
    <t>FloorStackType</t>
  </si>
  <si>
    <t>Description</t>
  </si>
  <si>
    <t>PieceInside</t>
  </si>
  <si>
    <t>SecondLoadDir</t>
  </si>
  <si>
    <t>PrimaryLoadDir</t>
  </si>
  <si>
    <t>Alias2</t>
    <phoneticPr fontId="0" type="noConversion"/>
  </si>
  <si>
    <t>Alias1</t>
    <phoneticPr fontId="0" type="noConversion"/>
  </si>
  <si>
    <t>SKUStyle</t>
  </si>
  <si>
    <t>MaxLayerOnFlipOrientation</t>
    <phoneticPr fontId="0" type="noConversion"/>
  </si>
  <si>
    <t>MaxLayerOnNormalOrientation</t>
    <phoneticPr fontId="0" type="noConversion"/>
  </si>
  <si>
    <t>TurnAllowedOnFloor</t>
  </si>
  <si>
    <t>StackValue</t>
    <phoneticPr fontId="0" type="noConversion"/>
  </si>
  <si>
    <t>Orientation</t>
  </si>
  <si>
    <t>Seq</t>
    <phoneticPr fontId="0" type="noConversion"/>
  </si>
  <si>
    <t>SetRatio</t>
    <phoneticPr fontId="0" type="noConversion"/>
  </si>
  <si>
    <t>Qty</t>
    <phoneticPr fontId="0" type="noConversion"/>
  </si>
  <si>
    <t>Weight</t>
    <phoneticPr fontId="0" type="noConversion"/>
  </si>
  <si>
    <t>Height</t>
    <phoneticPr fontId="0" type="noConversion"/>
  </si>
  <si>
    <t>Width</t>
    <phoneticPr fontId="0" type="noConversion"/>
  </si>
  <si>
    <t>Length</t>
    <phoneticPr fontId="0" type="noConversion"/>
  </si>
  <si>
    <t>Name</t>
  </si>
  <si>
    <t>GroupName</t>
    <phoneticPr fontId="0" type="noConversion"/>
  </si>
  <si>
    <t>CAJA</t>
  </si>
  <si>
    <t xml:space="preserve">Valor de Mckee </t>
  </si>
  <si>
    <t>Ensayo laboratorio</t>
  </si>
  <si>
    <t>Ensayo en planta</t>
  </si>
  <si>
    <t>Factor</t>
  </si>
  <si>
    <t>Base</t>
  </si>
  <si>
    <t>Dirección</t>
  </si>
  <si>
    <t>Humedad</t>
  </si>
  <si>
    <t>Stock</t>
  </si>
  <si>
    <t>Capas entrelazadas</t>
  </si>
  <si>
    <t>Soporte interno</t>
  </si>
  <si>
    <t>Divisor interno</t>
  </si>
  <si>
    <t>Overhang</t>
  </si>
  <si>
    <t>Valor</t>
  </si>
  <si>
    <t>Valor de Mckee</t>
  </si>
  <si>
    <t>Error fórmula (%)</t>
  </si>
  <si>
    <t>Altura/Perímetro</t>
  </si>
  <si>
    <t>Error altura (%)</t>
  </si>
  <si>
    <t>Error total</t>
  </si>
  <si>
    <t>Valor de Mckee’</t>
  </si>
  <si>
    <t>Factores reductores</t>
  </si>
  <si>
    <t>Valor de Mckee''</t>
  </si>
  <si>
    <t>Ensayo de laboratorio'</t>
  </si>
  <si>
    <t>Referencia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</si>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</sst>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00"/>
  </numFmts>
  <fonts count="15"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돋움"/>
      <family val="3"/>
      <charset val="129"/>
    </font>
    <font>
      <sz val="9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2" borderId="1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6" fillId="0" borderId="0" xfId="2" applyFill="1" applyBorder="1" applyAlignment="1">
      <alignment horizontal="left"/>
    </xf>
    <xf numFmtId="0" fontId="8" fillId="0" borderId="0" xfId="3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>
      <alignment horizontal="left"/>
    </xf>
    <xf numFmtId="0" fontId="6" fillId="3" borderId="0" xfId="2" applyFill="1" applyBorder="1" applyAlignment="1">
      <alignment horizontal="left"/>
    </xf>
    <xf numFmtId="0" fontId="6" fillId="0" borderId="1" xfId="2" applyFill="1" applyBorder="1" applyAlignment="1">
      <alignment horizontal="left"/>
    </xf>
    <xf numFmtId="0" fontId="6" fillId="0" borderId="1" xfId="2" applyBorder="1"/>
    <xf numFmtId="0" fontId="6" fillId="0" borderId="1" xfId="2" applyFill="1" applyBorder="1"/>
    <xf numFmtId="0" fontId="6" fillId="4" borderId="1" xfId="2" applyFill="1" applyBorder="1" applyAlignment="1">
      <alignment vertical="center" wrapText="1"/>
    </xf>
    <xf numFmtId="0" fontId="6" fillId="3" borderId="1" xfId="2" applyFill="1" applyBorder="1" applyAlignment="1">
      <alignment horizontal="left"/>
    </xf>
    <xf numFmtId="0" fontId="8" fillId="0" borderId="1" xfId="3" applyFont="1" applyFill="1" applyBorder="1" applyAlignment="1" applyProtection="1">
      <alignment horizontal="left" vertical="center" wrapText="1"/>
    </xf>
    <xf numFmtId="0" fontId="6" fillId="0" borderId="2" xfId="2" applyFill="1" applyBorder="1" applyAlignment="1">
      <alignment horizontal="left"/>
    </xf>
    <xf numFmtId="0" fontId="7" fillId="5" borderId="0" xfId="2" applyFont="1" applyFill="1" applyBorder="1" applyAlignment="1">
      <alignment vertical="center"/>
    </xf>
    <xf numFmtId="0" fontId="6" fillId="5" borderId="0" xfId="2" applyFill="1" applyBorder="1" applyAlignment="1">
      <alignment horizontal="left"/>
    </xf>
    <xf numFmtId="0" fontId="8" fillId="5" borderId="0" xfId="3" applyFont="1" applyFill="1" applyBorder="1" applyAlignment="1" applyProtection="1">
      <alignment horizontal="left" vertical="center" wrapText="1"/>
    </xf>
    <xf numFmtId="0" fontId="7" fillId="5" borderId="0" xfId="2" applyFont="1" applyFill="1" applyBorder="1" applyAlignment="1">
      <alignment horizontal="left"/>
    </xf>
    <xf numFmtId="0" fontId="6" fillId="5" borderId="1" xfId="2" applyFill="1" applyBorder="1" applyAlignment="1">
      <alignment horizontal="left"/>
    </xf>
    <xf numFmtId="0" fontId="6" fillId="5" borderId="1" xfId="2" applyFill="1" applyBorder="1"/>
    <xf numFmtId="0" fontId="6" fillId="5" borderId="1" xfId="2" applyFill="1" applyBorder="1" applyAlignment="1">
      <alignment vertical="center" wrapText="1"/>
    </xf>
    <xf numFmtId="0" fontId="8" fillId="5" borderId="1" xfId="3" applyFont="1" applyFill="1" applyBorder="1" applyAlignment="1" applyProtection="1">
      <alignment horizontal="left" vertical="center" wrapText="1"/>
    </xf>
    <xf numFmtId="0" fontId="4" fillId="5" borderId="1" xfId="3" applyFont="1" applyFill="1" applyBorder="1" applyAlignment="1">
      <alignment horizontal="left" vertical="center" wrapText="1"/>
    </xf>
    <xf numFmtId="0" fontId="6" fillId="5" borderId="3" xfId="2" applyFill="1" applyBorder="1" applyAlignment="1">
      <alignment horizontal="left"/>
    </xf>
    <xf numFmtId="0" fontId="8" fillId="5" borderId="4" xfId="3" applyFont="1" applyFill="1" applyBorder="1" applyAlignment="1" applyProtection="1">
      <alignment horizontal="left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6" borderId="0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justify" vertical="center" wrapText="1"/>
    </xf>
    <xf numFmtId="0" fontId="7" fillId="7" borderId="1" xfId="2" applyFont="1" applyFill="1" applyBorder="1" applyAlignment="1">
      <alignment horizontal="center" vertical="center"/>
    </xf>
    <xf numFmtId="0" fontId="7" fillId="7" borderId="1" xfId="2" applyFont="1" applyFill="1" applyBorder="1" applyAlignment="1" applyProtection="1">
      <alignment horizontal="center" vertical="center"/>
      <protection locked="0"/>
    </xf>
    <xf numFmtId="164" fontId="7" fillId="7" borderId="1" xfId="2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horizontal="justify" vertical="center" wrapText="1"/>
    </xf>
    <xf numFmtId="0" fontId="9" fillId="8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9" fillId="10" borderId="1" xfId="0" applyFont="1" applyFill="1" applyBorder="1" applyAlignment="1">
      <alignment horizontal="justify" vertical="center" wrapText="1"/>
    </xf>
    <xf numFmtId="0" fontId="11" fillId="11" borderId="1" xfId="0" applyFont="1" applyFill="1" applyBorder="1" applyAlignment="1">
      <alignment horizontal="justify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0" fillId="11" borderId="1" xfId="0" applyFill="1" applyBorder="1"/>
    <xf numFmtId="0" fontId="0" fillId="0" borderId="1" xfId="0" applyBorder="1"/>
    <xf numFmtId="0" fontId="12" fillId="10" borderId="1" xfId="0" applyFont="1" applyFill="1" applyBorder="1"/>
    <xf numFmtId="0" fontId="10" fillId="0" borderId="1" xfId="0" applyNumberFormat="1" applyFont="1" applyBorder="1" applyAlignment="1">
      <alignment horizontal="justify" vertical="center" wrapText="1"/>
    </xf>
    <xf numFmtId="165" fontId="10" fillId="0" borderId="1" xfId="0" applyNumberFormat="1" applyFont="1" applyBorder="1" applyAlignment="1">
      <alignment horizontal="justify" vertical="center" wrapText="1"/>
    </xf>
    <xf numFmtId="165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0" fillId="5" borderId="1" xfId="0" applyNumberFormat="1" applyFill="1" applyBorder="1"/>
    <xf numFmtId="0" fontId="11" fillId="0" borderId="1" xfId="0" applyFont="1" applyBorder="1" applyAlignment="1">
      <alignment vertical="center" wrapText="1"/>
    </xf>
    <xf numFmtId="0" fontId="0" fillId="5" borderId="1" xfId="0" applyFill="1" applyBorder="1"/>
    <xf numFmtId="49" fontId="13" fillId="0" borderId="0" xfId="0" applyNumberFormat="1" applyFont="1" applyAlignment="1">
      <alignment wrapText="1"/>
    </xf>
    <xf numFmtId="49" fontId="5" fillId="0" borderId="0" xfId="0" applyNumberFormat="1" applyFont="1" applyFill="1" applyAlignment="1">
      <alignment wrapText="1"/>
    </xf>
    <xf numFmtId="49" fontId="13" fillId="0" borderId="0" xfId="0" applyNumberFormat="1" applyFont="1" applyFill="1" applyAlignment="1">
      <alignment wrapText="1"/>
    </xf>
    <xf numFmtId="0" fontId="14" fillId="0" borderId="0" xfId="0" applyFont="1"/>
    <xf numFmtId="0" fontId="2" fillId="0" borderId="0" xfId="0" applyFont="1" applyFill="1"/>
    <xf numFmtId="0" fontId="0" fillId="0" borderId="0" xfId="0" applyFill="1"/>
    <xf numFmtId="0" fontId="0" fillId="12" borderId="0" xfId="0" applyFill="1"/>
    <xf numFmtId="0" fontId="0" fillId="5" borderId="0" xfId="0" applyFill="1"/>
    <xf numFmtId="0" fontId="0" fillId="13" borderId="0" xfId="0" applyFill="1"/>
    <xf numFmtId="0" fontId="0" fillId="3" borderId="0" xfId="0" applyFill="1"/>
    <xf numFmtId="0" fontId="1" fillId="14" borderId="0" xfId="0" applyFont="1" applyFill="1"/>
    <xf numFmtId="0" fontId="14" fillId="0" borderId="0" xfId="0" applyFont="1" applyFill="1"/>
  </cellXfs>
  <cellStyles count="4">
    <cellStyle name="Normal" xfId="0" builtinId="0"/>
    <cellStyle name="Normal 2" xfId="2"/>
    <cellStyle name="Normal_Hoja1" xfId="1"/>
    <cellStyle name="Normal_Hoja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0"/>
  <sheetViews>
    <sheetView tabSelected="1" zoomScale="85" zoomScaleNormal="85" zoomScaleSheetLayoutView="100" workbookViewId="0">
      <selection activeCell="AD19" sqref="AD19"/>
    </sheetView>
  </sheetViews>
  <sheetFormatPr defaultColWidth="11.42578125" defaultRowHeight="12"/>
  <cols>
    <col min="1" max="1" width="10.7109375" style="12" bestFit="1" customWidth="1"/>
    <col min="2" max="2" width="10.28515625" style="12" bestFit="1" customWidth="1"/>
    <col min="3" max="3" width="15" style="14" bestFit="1" customWidth="1"/>
    <col min="4" max="5" width="7.7109375" style="14" bestFit="1" customWidth="1"/>
    <col min="6" max="6" width="6.7109375" style="13" bestFit="1" customWidth="1"/>
    <col min="7" max="7" width="3.85546875" style="13" bestFit="1" customWidth="1"/>
    <col min="8" max="8" width="7.85546875" style="13" bestFit="1" customWidth="1"/>
    <col min="9" max="9" width="4.28515625" style="12" bestFit="1" customWidth="1"/>
    <col min="10" max="10" width="9.7109375" style="12" bestFit="1" customWidth="1"/>
    <col min="11" max="11" width="10.28515625" style="12" bestFit="1" customWidth="1"/>
    <col min="12" max="12" width="17.140625" style="12" bestFit="1" customWidth="1"/>
    <col min="13" max="13" width="25.28515625" style="12" bestFit="1" customWidth="1"/>
    <col min="14" max="14" width="22.7109375" style="12" bestFit="1" customWidth="1"/>
    <col min="15" max="15" width="9.140625" style="12" bestFit="1" customWidth="1"/>
    <col min="16" max="16" width="10.42578125" style="12" bestFit="1" customWidth="1"/>
    <col min="17" max="17" width="5.85546875" style="12" bestFit="1" customWidth="1"/>
    <col min="18" max="18" width="13.28515625" style="12" bestFit="1" customWidth="1"/>
    <col min="19" max="19" width="13.42578125" style="12" bestFit="1" customWidth="1"/>
    <col min="20" max="20" width="10.28515625" style="12" bestFit="1" customWidth="1"/>
    <col min="21" max="21" width="50.85546875" style="12" bestFit="1" customWidth="1"/>
    <col min="22" max="23" width="13.42578125" style="12" bestFit="1" customWidth="1"/>
    <col min="24" max="24" width="18.42578125" style="12" bestFit="1" customWidth="1"/>
    <col min="25" max="25" width="8.140625" style="12" customWidth="1"/>
    <col min="26" max="26" width="12.85546875" style="12" bestFit="1" customWidth="1"/>
    <col min="27" max="27" width="9.140625" style="12" bestFit="1" customWidth="1"/>
    <col min="28" max="28" width="11.28515625" style="12" bestFit="1" customWidth="1"/>
    <col min="29" max="29" width="10.5703125" style="12" bestFit="1" customWidth="1"/>
    <col min="30" max="30" width="14.5703125" style="12" bestFit="1" customWidth="1"/>
    <col min="31" max="31" width="14.140625" style="12" bestFit="1" customWidth="1"/>
    <col min="32" max="32" width="11.5703125" style="12" bestFit="1" customWidth="1"/>
    <col min="33" max="33" width="15.140625" style="12" bestFit="1" customWidth="1"/>
    <col min="34" max="34" width="10.28515625" style="12" bestFit="1" customWidth="1"/>
    <col min="35" max="35" width="14.140625" style="12" bestFit="1" customWidth="1"/>
    <col min="36" max="36" width="9.7109375" style="12" customWidth="1"/>
    <col min="37" max="37" width="20.28515625" style="12" bestFit="1" customWidth="1"/>
    <col min="38" max="38" width="19.140625" style="12" bestFit="1" customWidth="1"/>
    <col min="39" max="39" width="18.28515625" style="12" bestFit="1" customWidth="1"/>
    <col min="40" max="40" width="21.140625" style="12" bestFit="1" customWidth="1"/>
    <col min="41" max="41" width="20.140625" style="12" bestFit="1" customWidth="1"/>
    <col min="42" max="42" width="19.42578125" style="12" bestFit="1" customWidth="1"/>
    <col min="43" max="43" width="10.5703125" style="12" bestFit="1" customWidth="1"/>
    <col min="44" max="44" width="9.85546875" style="12" bestFit="1" customWidth="1"/>
    <col min="45" max="45" width="17.42578125" style="12" bestFit="1" customWidth="1"/>
    <col min="46" max="46" width="11.85546875" style="12" bestFit="1" customWidth="1"/>
    <col min="47" max="47" width="20" style="12" bestFit="1" customWidth="1"/>
    <col min="48" max="48" width="18.42578125" style="12" bestFit="1" customWidth="1"/>
    <col min="49" max="49" width="23.85546875" style="12" bestFit="1" customWidth="1"/>
    <col min="50" max="50" width="20.42578125" style="12" bestFit="1" customWidth="1"/>
    <col min="51" max="51" width="16.5703125" style="12" bestFit="1" customWidth="1"/>
    <col min="52" max="53" width="18.7109375" style="12" bestFit="1" customWidth="1"/>
    <col min="54" max="58" width="11.42578125" style="12"/>
    <col min="59" max="59" width="14.140625" style="12" customWidth="1"/>
    <col min="60" max="16384" width="11.42578125" style="12"/>
  </cols>
  <sheetData>
    <row r="1" spans="1:59" s="41" customFormat="1" ht="22.5" customHeight="1">
      <c r="A1" s="44" t="s">
        <v>308</v>
      </c>
      <c r="B1" s="44" t="s">
        <v>307</v>
      </c>
      <c r="C1" s="44" t="s">
        <v>306</v>
      </c>
      <c r="D1" s="44" t="s">
        <v>305</v>
      </c>
      <c r="E1" s="44" t="s">
        <v>304</v>
      </c>
      <c r="F1" s="45" t="s">
        <v>303</v>
      </c>
      <c r="G1" s="45" t="s">
        <v>302</v>
      </c>
      <c r="H1" s="45" t="s">
        <v>301</v>
      </c>
      <c r="I1" s="43" t="s">
        <v>300</v>
      </c>
      <c r="J1" s="43" t="s">
        <v>299</v>
      </c>
      <c r="K1" s="43" t="s">
        <v>298</v>
      </c>
      <c r="L1" s="43" t="s">
        <v>297</v>
      </c>
      <c r="M1" s="43" t="s">
        <v>296</v>
      </c>
      <c r="N1" s="43" t="s">
        <v>295</v>
      </c>
      <c r="O1" s="42" t="s">
        <v>294</v>
      </c>
      <c r="P1" s="44" t="s">
        <v>293</v>
      </c>
      <c r="Q1" s="43" t="s">
        <v>292</v>
      </c>
      <c r="R1" s="43" t="s">
        <v>291</v>
      </c>
      <c r="S1" s="43" t="s">
        <v>290</v>
      </c>
      <c r="T1" s="43" t="s">
        <v>289</v>
      </c>
      <c r="U1" s="43" t="s">
        <v>288</v>
      </c>
      <c r="V1" s="43" t="s">
        <v>287</v>
      </c>
      <c r="W1" s="43" t="s">
        <v>286</v>
      </c>
      <c r="X1" s="43" t="s">
        <v>285</v>
      </c>
      <c r="Y1" s="43" t="s">
        <v>284</v>
      </c>
      <c r="Z1" s="43" t="s">
        <v>283</v>
      </c>
      <c r="AA1" s="42" t="s">
        <v>282</v>
      </c>
      <c r="AB1" s="42" t="s">
        <v>281</v>
      </c>
      <c r="AC1" s="42" t="s">
        <v>280</v>
      </c>
      <c r="AD1" s="42" t="s">
        <v>279</v>
      </c>
      <c r="AE1" s="42" t="s">
        <v>278</v>
      </c>
      <c r="AF1" s="42" t="s">
        <v>277</v>
      </c>
      <c r="AG1" s="42" t="s">
        <v>276</v>
      </c>
      <c r="AH1" s="42" t="s">
        <v>275</v>
      </c>
      <c r="AI1" s="42" t="s">
        <v>274</v>
      </c>
      <c r="AJ1" s="42" t="s">
        <v>273</v>
      </c>
      <c r="AK1" s="42" t="s">
        <v>272</v>
      </c>
      <c r="AL1" s="42" t="s">
        <v>271</v>
      </c>
      <c r="AM1" s="42" t="s">
        <v>270</v>
      </c>
      <c r="AN1" s="42" t="s">
        <v>269</v>
      </c>
      <c r="AO1" s="42" t="s">
        <v>268</v>
      </c>
      <c r="AP1" s="42" t="s">
        <v>267</v>
      </c>
      <c r="AQ1" s="42" t="s">
        <v>266</v>
      </c>
      <c r="AR1" s="42" t="s">
        <v>265</v>
      </c>
      <c r="AS1" s="42" t="s">
        <v>264</v>
      </c>
      <c r="AT1" s="42" t="s">
        <v>263</v>
      </c>
      <c r="AU1" s="42" t="s">
        <v>262</v>
      </c>
      <c r="AV1" s="42" t="s">
        <v>261</v>
      </c>
      <c r="AW1" s="42" t="s">
        <v>260</v>
      </c>
      <c r="AX1" s="42" t="s">
        <v>259</v>
      </c>
      <c r="AY1" s="42" t="s">
        <v>258</v>
      </c>
      <c r="AZ1" s="42" t="s">
        <v>257</v>
      </c>
      <c r="BA1" s="42" t="s">
        <v>256</v>
      </c>
    </row>
    <row r="2" spans="1:59" ht="15">
      <c r="A2" s="20" t="s">
        <v>222</v>
      </c>
      <c r="B2" s="37">
        <v>390856561</v>
      </c>
      <c r="C2" s="19">
        <v>389.4</v>
      </c>
      <c r="D2" s="19">
        <v>244.4</v>
      </c>
      <c r="E2" s="19">
        <v>281.8</v>
      </c>
      <c r="F2" s="24">
        <v>14.7</v>
      </c>
      <c r="G2" s="20">
        <v>0</v>
      </c>
      <c r="H2" s="20"/>
      <c r="I2" s="20"/>
      <c r="J2" s="20">
        <v>3</v>
      </c>
      <c r="K2" s="20"/>
      <c r="L2" s="20">
        <v>0</v>
      </c>
      <c r="M2" s="20"/>
      <c r="N2" s="20"/>
      <c r="O2" s="20">
        <v>0</v>
      </c>
      <c r="P2" s="19" t="s">
        <v>25</v>
      </c>
      <c r="Q2" s="20" t="s">
        <v>249</v>
      </c>
      <c r="R2" s="20"/>
      <c r="S2" s="20"/>
      <c r="T2" s="19">
        <v>20</v>
      </c>
      <c r="U2" s="24" t="s">
        <v>255</v>
      </c>
      <c r="V2" s="20">
        <v>2</v>
      </c>
      <c r="W2" s="20">
        <v>1</v>
      </c>
      <c r="X2" s="19">
        <v>435.6</v>
      </c>
      <c r="Y2" s="20"/>
      <c r="Z2" s="22">
        <v>3937500</v>
      </c>
      <c r="AA2" s="20">
        <v>1</v>
      </c>
      <c r="AB2" s="20">
        <v>1100</v>
      </c>
      <c r="AC2" s="20">
        <v>800</v>
      </c>
      <c r="AD2" s="20">
        <v>1000</v>
      </c>
      <c r="AE2" s="20">
        <v>140</v>
      </c>
      <c r="AF2" s="20">
        <v>15</v>
      </c>
      <c r="AG2" s="20">
        <v>800</v>
      </c>
      <c r="AH2" s="20">
        <v>9170175</v>
      </c>
      <c r="AI2" s="20">
        <v>1</v>
      </c>
      <c r="AJ2" s="20">
        <v>5</v>
      </c>
      <c r="AK2" s="21">
        <v>0</v>
      </c>
      <c r="AL2" s="20">
        <v>0</v>
      </c>
      <c r="AM2" s="20">
        <v>0</v>
      </c>
      <c r="AN2" s="20"/>
      <c r="AO2" s="20"/>
      <c r="AP2" s="20"/>
      <c r="AQ2" s="20" t="s">
        <v>219</v>
      </c>
      <c r="AR2" s="20"/>
      <c r="AS2" s="20">
        <v>0</v>
      </c>
      <c r="AT2" s="20">
        <v>1</v>
      </c>
      <c r="AU2" s="20">
        <v>1</v>
      </c>
      <c r="AV2" s="20">
        <v>0</v>
      </c>
      <c r="AW2" s="20">
        <v>0</v>
      </c>
      <c r="AX2" s="20">
        <v>9</v>
      </c>
      <c r="AY2" s="20">
        <v>3</v>
      </c>
      <c r="AZ2" s="20">
        <v>0</v>
      </c>
      <c r="BA2" s="20">
        <v>1</v>
      </c>
      <c r="BC2" s="38" t="s">
        <v>27</v>
      </c>
      <c r="BE2" s="12" t="s">
        <v>8</v>
      </c>
    </row>
    <row r="3" spans="1:59" ht="15">
      <c r="A3" s="20" t="s">
        <v>222</v>
      </c>
      <c r="B3" s="37">
        <v>396203006</v>
      </c>
      <c r="C3" s="19">
        <v>390</v>
      </c>
      <c r="D3" s="19">
        <v>245</v>
      </c>
      <c r="E3" s="19">
        <v>193</v>
      </c>
      <c r="F3" s="24">
        <v>13.78</v>
      </c>
      <c r="G3" s="20">
        <v>0</v>
      </c>
      <c r="H3" s="20"/>
      <c r="I3" s="20"/>
      <c r="J3" s="20">
        <v>3</v>
      </c>
      <c r="K3" s="20"/>
      <c r="L3" s="20">
        <v>0</v>
      </c>
      <c r="M3" s="20"/>
      <c r="N3" s="20"/>
      <c r="O3" s="20">
        <v>0</v>
      </c>
      <c r="P3" s="38" t="s">
        <v>27</v>
      </c>
      <c r="Q3" s="20" t="s">
        <v>249</v>
      </c>
      <c r="R3" s="20"/>
      <c r="S3" s="20"/>
      <c r="T3" s="19">
        <v>100</v>
      </c>
      <c r="U3" s="24" t="s">
        <v>254</v>
      </c>
      <c r="V3" s="20">
        <v>2</v>
      </c>
      <c r="W3" s="20">
        <v>1</v>
      </c>
      <c r="X3" s="38"/>
      <c r="Y3" s="20"/>
      <c r="Z3" s="22">
        <v>12168959</v>
      </c>
      <c r="AA3" s="20">
        <v>1</v>
      </c>
      <c r="AB3" s="20">
        <v>1200</v>
      </c>
      <c r="AC3" s="20">
        <v>800</v>
      </c>
      <c r="AD3" s="20">
        <v>750</v>
      </c>
      <c r="AE3" s="20">
        <v>140</v>
      </c>
      <c r="AF3" s="20">
        <v>15</v>
      </c>
      <c r="AG3" s="20">
        <v>800</v>
      </c>
      <c r="AH3" s="20">
        <v>9170175</v>
      </c>
      <c r="AI3" s="20">
        <v>9</v>
      </c>
      <c r="AJ3" s="20">
        <v>5</v>
      </c>
      <c r="AK3" s="21">
        <v>1</v>
      </c>
      <c r="AL3" s="20">
        <v>25</v>
      </c>
      <c r="AM3" s="20">
        <v>0</v>
      </c>
      <c r="AN3" s="20"/>
      <c r="AO3" s="20"/>
      <c r="AP3" s="20"/>
      <c r="AQ3" s="20" t="s">
        <v>227</v>
      </c>
      <c r="AR3" s="20"/>
      <c r="AS3" s="20">
        <v>0</v>
      </c>
      <c r="AT3" s="20">
        <v>1</v>
      </c>
      <c r="AU3" s="20">
        <v>1</v>
      </c>
      <c r="AV3" s="20">
        <v>0</v>
      </c>
      <c r="AW3" s="20">
        <v>0</v>
      </c>
      <c r="AX3" s="20">
        <v>9</v>
      </c>
      <c r="AY3" s="20">
        <v>3</v>
      </c>
      <c r="AZ3" s="20">
        <v>0</v>
      </c>
      <c r="BA3" s="20">
        <v>1</v>
      </c>
      <c r="BC3" s="38" t="s">
        <v>30</v>
      </c>
      <c r="BE3" s="12" t="s">
        <v>8</v>
      </c>
    </row>
    <row r="4" spans="1:59" ht="15">
      <c r="A4" s="20" t="s">
        <v>222</v>
      </c>
      <c r="B4" s="37">
        <v>396208002</v>
      </c>
      <c r="C4" s="19">
        <v>530</v>
      </c>
      <c r="D4" s="19">
        <v>260</v>
      </c>
      <c r="E4" s="19">
        <v>185</v>
      </c>
      <c r="F4" s="24">
        <v>13.64</v>
      </c>
      <c r="G4" s="20">
        <v>0</v>
      </c>
      <c r="H4" s="20"/>
      <c r="I4" s="20"/>
      <c r="J4" s="20">
        <v>3</v>
      </c>
      <c r="K4" s="20"/>
      <c r="L4" s="20">
        <v>0</v>
      </c>
      <c r="M4" s="20"/>
      <c r="N4" s="20"/>
      <c r="O4" s="20">
        <v>0</v>
      </c>
      <c r="P4" s="19" t="s">
        <v>243</v>
      </c>
      <c r="Q4" s="20" t="s">
        <v>253</v>
      </c>
      <c r="R4" s="20"/>
      <c r="S4" s="20"/>
      <c r="T4" s="19">
        <v>66</v>
      </c>
      <c r="U4" s="24" t="s">
        <v>252</v>
      </c>
      <c r="V4" s="20">
        <v>2</v>
      </c>
      <c r="W4" s="20">
        <v>1</v>
      </c>
      <c r="X4" s="23">
        <v>315</v>
      </c>
      <c r="Y4" s="20"/>
      <c r="Z4" s="22">
        <v>9846527</v>
      </c>
      <c r="AA4" s="20">
        <v>1</v>
      </c>
      <c r="AB4" s="20">
        <v>1100</v>
      </c>
      <c r="AC4" s="20">
        <v>800</v>
      </c>
      <c r="AD4" s="20">
        <v>1200</v>
      </c>
      <c r="AE4" s="20">
        <v>140</v>
      </c>
      <c r="AF4" s="20">
        <v>15</v>
      </c>
      <c r="AG4" s="20">
        <v>800</v>
      </c>
      <c r="AH4" s="20">
        <v>9170175</v>
      </c>
      <c r="AI4" s="20">
        <v>1</v>
      </c>
      <c r="AJ4" s="20">
        <v>5</v>
      </c>
      <c r="AK4" s="21">
        <v>0</v>
      </c>
      <c r="AL4" s="20">
        <v>0</v>
      </c>
      <c r="AM4" s="20">
        <v>0</v>
      </c>
      <c r="AN4" s="20"/>
      <c r="AO4" s="20"/>
      <c r="AP4" s="20"/>
      <c r="AQ4" s="20" t="s">
        <v>219</v>
      </c>
      <c r="AR4" s="20"/>
      <c r="AS4" s="20">
        <v>0</v>
      </c>
      <c r="AT4" s="20">
        <v>1</v>
      </c>
      <c r="AU4" s="20">
        <v>1</v>
      </c>
      <c r="AV4" s="20">
        <v>0</v>
      </c>
      <c r="AW4" s="20">
        <v>0</v>
      </c>
      <c r="AX4" s="20">
        <v>9</v>
      </c>
      <c r="AY4" s="20">
        <v>3</v>
      </c>
      <c r="AZ4" s="20">
        <v>0</v>
      </c>
      <c r="BA4" s="20">
        <v>1</v>
      </c>
      <c r="BC4" s="38" t="s">
        <v>181</v>
      </c>
      <c r="BE4" s="12" t="s">
        <v>226</v>
      </c>
    </row>
    <row r="5" spans="1:59" ht="15">
      <c r="A5" s="20" t="s">
        <v>222</v>
      </c>
      <c r="B5" s="37">
        <v>627000032</v>
      </c>
      <c r="C5" s="19">
        <v>389.4</v>
      </c>
      <c r="D5" s="19">
        <v>244.4</v>
      </c>
      <c r="E5" s="19">
        <v>111.8</v>
      </c>
      <c r="F5" s="24">
        <v>4.8499999999999996</v>
      </c>
      <c r="G5" s="20">
        <v>0</v>
      </c>
      <c r="H5" s="20"/>
      <c r="I5" s="20"/>
      <c r="J5" s="20">
        <v>3</v>
      </c>
      <c r="K5" s="20"/>
      <c r="L5" s="20">
        <v>0</v>
      </c>
      <c r="M5" s="20"/>
      <c r="N5" s="20"/>
      <c r="O5" s="20">
        <v>0</v>
      </c>
      <c r="P5" s="38" t="s">
        <v>30</v>
      </c>
      <c r="Q5" s="20" t="s">
        <v>249</v>
      </c>
      <c r="R5" s="20"/>
      <c r="S5" s="20"/>
      <c r="T5" s="19">
        <v>100</v>
      </c>
      <c r="U5" s="24" t="s">
        <v>251</v>
      </c>
      <c r="V5" s="20">
        <v>2</v>
      </c>
      <c r="W5" s="20">
        <v>1</v>
      </c>
      <c r="X5" s="38"/>
      <c r="Y5" s="20"/>
      <c r="Z5" s="22">
        <v>13481421</v>
      </c>
      <c r="AA5" s="20">
        <v>1</v>
      </c>
      <c r="AB5" s="20">
        <v>1200</v>
      </c>
      <c r="AC5" s="20">
        <v>800</v>
      </c>
      <c r="AD5" s="20">
        <v>900</v>
      </c>
      <c r="AE5" s="20">
        <v>140</v>
      </c>
      <c r="AF5" s="20">
        <v>15</v>
      </c>
      <c r="AG5" s="20">
        <v>800</v>
      </c>
      <c r="AH5" s="20">
        <v>9170175</v>
      </c>
      <c r="AI5" s="20">
        <v>1</v>
      </c>
      <c r="AJ5" s="20">
        <v>5</v>
      </c>
      <c r="AK5" s="21">
        <v>0</v>
      </c>
      <c r="AL5" s="20">
        <v>0</v>
      </c>
      <c r="AM5" s="20">
        <v>0</v>
      </c>
      <c r="AN5" s="20"/>
      <c r="AO5" s="20"/>
      <c r="AP5" s="20"/>
      <c r="AQ5" s="20" t="s">
        <v>227</v>
      </c>
      <c r="AR5" s="20"/>
      <c r="AS5" s="20">
        <v>0</v>
      </c>
      <c r="AT5" s="20">
        <v>1</v>
      </c>
      <c r="AU5" s="20">
        <v>1</v>
      </c>
      <c r="AV5" s="20">
        <v>0</v>
      </c>
      <c r="AW5" s="20">
        <v>0</v>
      </c>
      <c r="AX5" s="20">
        <v>9</v>
      </c>
      <c r="AY5" s="20">
        <v>3</v>
      </c>
      <c r="AZ5" s="20">
        <v>0</v>
      </c>
      <c r="BA5" s="20">
        <v>1</v>
      </c>
      <c r="BC5" s="38" t="s">
        <v>56</v>
      </c>
      <c r="BE5" s="12" t="s">
        <v>8</v>
      </c>
    </row>
    <row r="6" spans="1:59" ht="15">
      <c r="A6" s="20" t="s">
        <v>222</v>
      </c>
      <c r="B6" s="37">
        <v>693628106</v>
      </c>
      <c r="C6" s="19">
        <v>372</v>
      </c>
      <c r="D6" s="19">
        <v>246</v>
      </c>
      <c r="E6" s="19">
        <v>165</v>
      </c>
      <c r="F6" s="24">
        <v>15.5</v>
      </c>
      <c r="G6" s="20">
        <v>0</v>
      </c>
      <c r="H6" s="20"/>
      <c r="I6" s="20"/>
      <c r="J6" s="20">
        <v>3</v>
      </c>
      <c r="K6" s="20"/>
      <c r="L6" s="20">
        <v>0</v>
      </c>
      <c r="M6" s="20"/>
      <c r="N6" s="20"/>
      <c r="O6" s="20">
        <v>0</v>
      </c>
      <c r="P6" s="38" t="s">
        <v>181</v>
      </c>
      <c r="Q6" s="20" t="s">
        <v>249</v>
      </c>
      <c r="R6" s="20"/>
      <c r="S6" s="20"/>
      <c r="T6" s="19">
        <v>250</v>
      </c>
      <c r="U6" s="24" t="s">
        <v>250</v>
      </c>
      <c r="V6" s="20">
        <v>2</v>
      </c>
      <c r="W6" s="20">
        <v>1</v>
      </c>
      <c r="X6" s="38"/>
      <c r="Y6" s="20"/>
      <c r="Z6" s="22">
        <v>16769482</v>
      </c>
      <c r="AA6" s="20">
        <v>1</v>
      </c>
      <c r="AB6" s="20">
        <v>1200</v>
      </c>
      <c r="AC6" s="20">
        <v>800</v>
      </c>
      <c r="AD6" s="20">
        <v>800</v>
      </c>
      <c r="AE6" s="20">
        <v>140</v>
      </c>
      <c r="AF6" s="20">
        <v>15</v>
      </c>
      <c r="AG6" s="20">
        <v>800</v>
      </c>
      <c r="AH6" s="20">
        <v>9170175</v>
      </c>
      <c r="AI6" s="20">
        <v>1</v>
      </c>
      <c r="AJ6" s="20">
        <v>5</v>
      </c>
      <c r="AK6" s="21">
        <v>0</v>
      </c>
      <c r="AL6" s="20">
        <v>0</v>
      </c>
      <c r="AM6" s="20">
        <v>0</v>
      </c>
      <c r="AN6" s="20"/>
      <c r="AO6" s="20"/>
      <c r="AP6" s="20"/>
      <c r="AQ6" s="20" t="s">
        <v>227</v>
      </c>
      <c r="AR6" s="20"/>
      <c r="AS6" s="20">
        <v>0</v>
      </c>
      <c r="AT6" s="20">
        <v>1</v>
      </c>
      <c r="AU6" s="20">
        <v>1</v>
      </c>
      <c r="AV6" s="20">
        <v>0</v>
      </c>
      <c r="AW6" s="20">
        <v>0</v>
      </c>
      <c r="AX6" s="20">
        <v>9</v>
      </c>
      <c r="AY6" s="20">
        <v>3</v>
      </c>
      <c r="AZ6" s="20">
        <v>0</v>
      </c>
      <c r="BA6" s="20">
        <v>1</v>
      </c>
      <c r="BC6" s="38" t="s">
        <v>30</v>
      </c>
      <c r="BD6" s="40"/>
      <c r="BE6" s="12" t="s">
        <v>8</v>
      </c>
    </row>
    <row r="7" spans="1:59" ht="15">
      <c r="A7" s="20" t="s">
        <v>222</v>
      </c>
      <c r="B7" s="37">
        <v>695025030</v>
      </c>
      <c r="C7" s="19">
        <v>282.39999999999998</v>
      </c>
      <c r="D7" s="19">
        <v>182.4</v>
      </c>
      <c r="E7" s="19">
        <v>163.80000000000001</v>
      </c>
      <c r="F7" s="24">
        <v>9.76</v>
      </c>
      <c r="G7" s="20">
        <v>0</v>
      </c>
      <c r="H7" s="20"/>
      <c r="I7" s="20"/>
      <c r="J7" s="20">
        <v>3</v>
      </c>
      <c r="K7" s="20"/>
      <c r="L7" s="20">
        <v>0</v>
      </c>
      <c r="M7" s="20"/>
      <c r="N7" s="20"/>
      <c r="O7" s="20">
        <v>0</v>
      </c>
      <c r="P7" s="38" t="s">
        <v>56</v>
      </c>
      <c r="Q7" s="20" t="s">
        <v>249</v>
      </c>
      <c r="R7" s="20"/>
      <c r="S7" s="20"/>
      <c r="T7" s="19">
        <v>200</v>
      </c>
      <c r="U7" s="24" t="s">
        <v>248</v>
      </c>
      <c r="V7" s="20">
        <v>2</v>
      </c>
      <c r="W7" s="20">
        <v>1</v>
      </c>
      <c r="X7" s="38"/>
      <c r="Y7" s="20"/>
      <c r="Z7" s="22">
        <v>16711680</v>
      </c>
      <c r="AA7" s="20">
        <v>1</v>
      </c>
      <c r="AB7" s="20">
        <v>1200</v>
      </c>
      <c r="AC7" s="20">
        <v>800</v>
      </c>
      <c r="AD7" s="20">
        <v>900</v>
      </c>
      <c r="AE7" s="20">
        <v>140</v>
      </c>
      <c r="AF7" s="20">
        <v>15</v>
      </c>
      <c r="AG7" s="20">
        <v>800</v>
      </c>
      <c r="AH7" s="20">
        <v>9170175</v>
      </c>
      <c r="AI7" s="20">
        <v>1</v>
      </c>
      <c r="AJ7" s="20">
        <v>5</v>
      </c>
      <c r="AK7" s="21">
        <v>0</v>
      </c>
      <c r="AL7" s="20">
        <v>0</v>
      </c>
      <c r="AM7" s="20">
        <v>0</v>
      </c>
      <c r="AN7" s="20"/>
      <c r="AO7" s="20"/>
      <c r="AP7" s="20"/>
      <c r="AQ7" s="20" t="s">
        <v>227</v>
      </c>
      <c r="AR7" s="20"/>
      <c r="AS7" s="20">
        <v>0</v>
      </c>
      <c r="AT7" s="20">
        <v>1</v>
      </c>
      <c r="AU7" s="20">
        <v>1</v>
      </c>
      <c r="AV7" s="20">
        <v>0</v>
      </c>
      <c r="AW7" s="20">
        <v>0</v>
      </c>
      <c r="AX7" s="20">
        <v>9</v>
      </c>
      <c r="AY7" s="20">
        <v>3</v>
      </c>
      <c r="AZ7" s="20">
        <v>0</v>
      </c>
      <c r="BA7" s="20">
        <v>1</v>
      </c>
      <c r="BC7" s="38" t="s">
        <v>54</v>
      </c>
      <c r="BE7" s="12" t="s">
        <v>8</v>
      </c>
    </row>
    <row r="8" spans="1:59" ht="15">
      <c r="A8" s="20" t="s">
        <v>222</v>
      </c>
      <c r="B8" s="37">
        <v>695125034</v>
      </c>
      <c r="C8" s="19">
        <v>389.4</v>
      </c>
      <c r="D8" s="19">
        <v>244.4</v>
      </c>
      <c r="E8" s="19">
        <v>281.8</v>
      </c>
      <c r="F8" s="24">
        <v>14.64</v>
      </c>
      <c r="G8" s="20">
        <v>0</v>
      </c>
      <c r="H8" s="20"/>
      <c r="I8" s="20"/>
      <c r="J8" s="20">
        <v>3</v>
      </c>
      <c r="K8" s="20"/>
      <c r="L8" s="20">
        <v>0</v>
      </c>
      <c r="M8" s="20"/>
      <c r="N8" s="20"/>
      <c r="O8" s="20">
        <v>0</v>
      </c>
      <c r="P8" s="38" t="s">
        <v>30</v>
      </c>
      <c r="Q8" s="20" t="s">
        <v>249</v>
      </c>
      <c r="R8" s="20"/>
      <c r="S8" s="20"/>
      <c r="T8" s="19">
        <v>300</v>
      </c>
      <c r="U8" s="24" t="s">
        <v>248</v>
      </c>
      <c r="V8" s="20">
        <v>2</v>
      </c>
      <c r="W8" s="20">
        <v>1</v>
      </c>
      <c r="X8" s="39"/>
      <c r="Y8" s="20"/>
      <c r="Z8" s="22">
        <v>13481631</v>
      </c>
      <c r="AA8" s="20">
        <v>1</v>
      </c>
      <c r="AB8" s="20">
        <v>1200</v>
      </c>
      <c r="AC8" s="20">
        <v>800</v>
      </c>
      <c r="AD8" s="20">
        <v>1300</v>
      </c>
      <c r="AE8" s="20">
        <v>140</v>
      </c>
      <c r="AF8" s="20">
        <v>15</v>
      </c>
      <c r="AG8" s="20">
        <v>800</v>
      </c>
      <c r="AH8" s="20">
        <v>9170175</v>
      </c>
      <c r="AI8" s="20">
        <v>1</v>
      </c>
      <c r="AJ8" s="20">
        <v>5</v>
      </c>
      <c r="AK8" s="21">
        <v>0</v>
      </c>
      <c r="AL8" s="20">
        <v>0</v>
      </c>
      <c r="AM8" s="20">
        <v>0</v>
      </c>
      <c r="AN8" s="20"/>
      <c r="AO8" s="20"/>
      <c r="AP8" s="20"/>
      <c r="AQ8" s="20" t="s">
        <v>227</v>
      </c>
      <c r="AR8" s="20"/>
      <c r="AS8" s="20">
        <v>0</v>
      </c>
      <c r="AT8" s="20">
        <v>1</v>
      </c>
      <c r="AU8" s="20">
        <v>1</v>
      </c>
      <c r="AV8" s="20">
        <v>0</v>
      </c>
      <c r="AW8" s="20">
        <v>0</v>
      </c>
      <c r="AX8" s="20">
        <v>9</v>
      </c>
      <c r="AY8" s="20">
        <v>3</v>
      </c>
      <c r="AZ8" s="20">
        <v>0</v>
      </c>
      <c r="BA8" s="20">
        <v>1</v>
      </c>
      <c r="BC8" s="38" t="s">
        <v>188</v>
      </c>
      <c r="BE8" s="12" t="s">
        <v>226</v>
      </c>
    </row>
    <row r="9" spans="1:59" ht="15">
      <c r="A9" s="20" t="s">
        <v>222</v>
      </c>
      <c r="B9" s="37">
        <v>695220131</v>
      </c>
      <c r="C9" s="19">
        <v>374.4</v>
      </c>
      <c r="D9" s="19">
        <v>243.4</v>
      </c>
      <c r="E9" s="19">
        <v>133.80000000000001</v>
      </c>
      <c r="F9" s="24">
        <v>11</v>
      </c>
      <c r="G9" s="20">
        <v>0</v>
      </c>
      <c r="H9" s="20"/>
      <c r="I9" s="20"/>
      <c r="J9" s="20">
        <v>3</v>
      </c>
      <c r="K9" s="20"/>
      <c r="L9" s="20">
        <v>0</v>
      </c>
      <c r="M9" s="20"/>
      <c r="N9" s="20"/>
      <c r="O9" s="20">
        <v>0</v>
      </c>
      <c r="P9" s="38" t="s">
        <v>54</v>
      </c>
      <c r="Q9" s="20" t="s">
        <v>229</v>
      </c>
      <c r="R9" s="20"/>
      <c r="S9" s="20"/>
      <c r="T9" s="19">
        <v>50</v>
      </c>
      <c r="U9" s="24" t="s">
        <v>247</v>
      </c>
      <c r="V9" s="20">
        <v>2</v>
      </c>
      <c r="W9" s="20">
        <v>1</v>
      </c>
      <c r="X9" s="38"/>
      <c r="Y9" s="20"/>
      <c r="Z9" s="22">
        <v>5737262</v>
      </c>
      <c r="AA9" s="20">
        <v>1</v>
      </c>
      <c r="AB9" s="20">
        <v>1200</v>
      </c>
      <c r="AC9" s="20">
        <v>800</v>
      </c>
      <c r="AD9" s="20">
        <v>1200</v>
      </c>
      <c r="AE9" s="20">
        <v>140</v>
      </c>
      <c r="AF9" s="20">
        <v>15</v>
      </c>
      <c r="AG9" s="20">
        <v>610</v>
      </c>
      <c r="AH9" s="20">
        <v>9170175</v>
      </c>
      <c r="AI9" s="20">
        <v>1</v>
      </c>
      <c r="AJ9" s="20">
        <v>5</v>
      </c>
      <c r="AK9" s="21">
        <v>0</v>
      </c>
      <c r="AL9" s="20">
        <v>0</v>
      </c>
      <c r="AM9" s="20">
        <v>0</v>
      </c>
      <c r="AN9" s="20"/>
      <c r="AO9" s="20"/>
      <c r="AP9" s="20"/>
      <c r="AQ9" s="20" t="s">
        <v>227</v>
      </c>
      <c r="AR9" s="20"/>
      <c r="AS9" s="20">
        <v>0</v>
      </c>
      <c r="AT9" s="20">
        <v>1</v>
      </c>
      <c r="AU9" s="20">
        <v>1</v>
      </c>
      <c r="AV9" s="20">
        <v>0</v>
      </c>
      <c r="AW9" s="20">
        <v>0</v>
      </c>
      <c r="AX9" s="20">
        <v>9</v>
      </c>
      <c r="AY9" s="20">
        <v>3</v>
      </c>
      <c r="AZ9" s="20">
        <v>0</v>
      </c>
      <c r="BA9" s="20">
        <v>1</v>
      </c>
      <c r="BC9" s="38" t="s">
        <v>191</v>
      </c>
      <c r="BE9" s="12" t="s">
        <v>226</v>
      </c>
    </row>
    <row r="10" spans="1:59" ht="15">
      <c r="A10" s="20" t="s">
        <v>222</v>
      </c>
      <c r="B10" s="37">
        <v>697060140</v>
      </c>
      <c r="C10" s="19">
        <v>570</v>
      </c>
      <c r="D10" s="19">
        <v>235</v>
      </c>
      <c r="E10" s="19">
        <v>210</v>
      </c>
      <c r="F10" s="24">
        <v>15.9</v>
      </c>
      <c r="G10" s="20">
        <v>0</v>
      </c>
      <c r="H10" s="20"/>
      <c r="I10" s="20"/>
      <c r="J10" s="20">
        <v>3</v>
      </c>
      <c r="K10" s="20"/>
      <c r="L10" s="20">
        <v>0</v>
      </c>
      <c r="M10" s="20"/>
      <c r="N10" s="20"/>
      <c r="O10" s="20">
        <v>0</v>
      </c>
      <c r="P10" s="38" t="s">
        <v>188</v>
      </c>
      <c r="Q10" s="20" t="s">
        <v>229</v>
      </c>
      <c r="R10" s="20"/>
      <c r="S10" s="20"/>
      <c r="T10" s="19">
        <v>10</v>
      </c>
      <c r="U10" s="24" t="s">
        <v>246</v>
      </c>
      <c r="V10" s="20">
        <v>2</v>
      </c>
      <c r="W10" s="20">
        <v>1</v>
      </c>
      <c r="X10" s="38"/>
      <c r="Y10" s="20"/>
      <c r="Z10" s="22">
        <v>65280</v>
      </c>
      <c r="AA10" s="20">
        <v>1</v>
      </c>
      <c r="AB10" s="20">
        <v>1200</v>
      </c>
      <c r="AC10" s="20">
        <v>800</v>
      </c>
      <c r="AD10" s="20">
        <v>1200</v>
      </c>
      <c r="AE10" s="20">
        <v>140</v>
      </c>
      <c r="AF10" s="20">
        <v>15</v>
      </c>
      <c r="AG10" s="20">
        <v>600</v>
      </c>
      <c r="AH10" s="20">
        <v>9170175</v>
      </c>
      <c r="AI10" s="20">
        <v>1</v>
      </c>
      <c r="AJ10" s="20">
        <v>5</v>
      </c>
      <c r="AK10" s="21">
        <v>1</v>
      </c>
      <c r="AL10" s="20">
        <v>0</v>
      </c>
      <c r="AM10" s="20">
        <v>5</v>
      </c>
      <c r="AN10" s="20"/>
      <c r="AO10" s="20"/>
      <c r="AP10" s="20"/>
      <c r="AQ10" s="20" t="s">
        <v>227</v>
      </c>
      <c r="AR10" s="20"/>
      <c r="AS10" s="20">
        <v>0</v>
      </c>
      <c r="AT10" s="20">
        <v>1</v>
      </c>
      <c r="AU10" s="20">
        <v>1</v>
      </c>
      <c r="AV10" s="20">
        <v>0</v>
      </c>
      <c r="AW10" s="20">
        <v>0</v>
      </c>
      <c r="AX10" s="20">
        <v>9</v>
      </c>
      <c r="AY10" s="20">
        <v>3</v>
      </c>
      <c r="AZ10" s="20">
        <v>0</v>
      </c>
      <c r="BA10" s="20">
        <v>1</v>
      </c>
      <c r="BC10" s="38" t="s">
        <v>191</v>
      </c>
      <c r="BE10" s="12" t="s">
        <v>226</v>
      </c>
    </row>
    <row r="11" spans="1:59" ht="15">
      <c r="A11" s="20" t="s">
        <v>222</v>
      </c>
      <c r="B11" s="37">
        <v>697080145</v>
      </c>
      <c r="C11" s="19">
        <v>870</v>
      </c>
      <c r="D11" s="19">
        <v>235</v>
      </c>
      <c r="E11" s="19">
        <v>210</v>
      </c>
      <c r="F11" s="24">
        <v>18.940000000000001</v>
      </c>
      <c r="G11" s="20">
        <v>0</v>
      </c>
      <c r="H11" s="20"/>
      <c r="I11" s="20"/>
      <c r="J11" s="20">
        <v>3</v>
      </c>
      <c r="K11" s="20"/>
      <c r="L11" s="20">
        <v>0</v>
      </c>
      <c r="M11" s="20"/>
      <c r="N11" s="20"/>
      <c r="O11" s="20">
        <v>0</v>
      </c>
      <c r="P11" s="38" t="s">
        <v>191</v>
      </c>
      <c r="Q11" s="20" t="s">
        <v>229</v>
      </c>
      <c r="R11" s="20"/>
      <c r="S11" s="20"/>
      <c r="T11" s="19">
        <v>10</v>
      </c>
      <c r="U11" s="24" t="s">
        <v>245</v>
      </c>
      <c r="V11" s="20">
        <v>2</v>
      </c>
      <c r="W11" s="20">
        <v>1</v>
      </c>
      <c r="X11" s="38"/>
      <c r="Y11" s="20"/>
      <c r="Z11" s="22">
        <v>8388352</v>
      </c>
      <c r="AA11" s="20">
        <v>1</v>
      </c>
      <c r="AB11" s="20">
        <v>1200</v>
      </c>
      <c r="AC11" s="20">
        <v>800</v>
      </c>
      <c r="AD11" s="20">
        <v>1200</v>
      </c>
      <c r="AE11" s="20">
        <v>140</v>
      </c>
      <c r="AF11" s="20">
        <v>15</v>
      </c>
      <c r="AG11" s="20">
        <v>600</v>
      </c>
      <c r="AH11" s="20">
        <v>9170175</v>
      </c>
      <c r="AI11" s="20">
        <v>1</v>
      </c>
      <c r="AJ11" s="20">
        <v>5</v>
      </c>
      <c r="AK11" s="21">
        <v>1</v>
      </c>
      <c r="AL11" s="20">
        <v>0</v>
      </c>
      <c r="AM11" s="20">
        <v>70</v>
      </c>
      <c r="AN11" s="20"/>
      <c r="AO11" s="20"/>
      <c r="AP11" s="20"/>
      <c r="AQ11" s="20" t="s">
        <v>227</v>
      </c>
      <c r="AR11" s="20"/>
      <c r="AS11" s="20">
        <v>0</v>
      </c>
      <c r="AT11" s="20">
        <v>1</v>
      </c>
      <c r="AU11" s="20">
        <v>1</v>
      </c>
      <c r="AV11" s="20">
        <v>0</v>
      </c>
      <c r="AW11" s="20">
        <v>0</v>
      </c>
      <c r="AX11" s="20">
        <v>9</v>
      </c>
      <c r="AY11" s="20">
        <v>3</v>
      </c>
      <c r="AZ11" s="20">
        <v>0</v>
      </c>
      <c r="BA11" s="20">
        <v>1</v>
      </c>
      <c r="BC11" s="19" t="s">
        <v>25</v>
      </c>
      <c r="BD11" s="15">
        <v>435.6</v>
      </c>
      <c r="BE11" s="17" t="s">
        <v>8</v>
      </c>
      <c r="BF11" s="16"/>
      <c r="BG11" s="15"/>
    </row>
    <row r="12" spans="1:59" ht="15">
      <c r="A12" s="20" t="s">
        <v>222</v>
      </c>
      <c r="B12" s="37">
        <v>697090144</v>
      </c>
      <c r="C12" s="19">
        <v>870</v>
      </c>
      <c r="D12" s="19">
        <v>235</v>
      </c>
      <c r="E12" s="19">
        <v>210</v>
      </c>
      <c r="F12" s="24">
        <v>20.399999999999999</v>
      </c>
      <c r="G12" s="20">
        <v>0</v>
      </c>
      <c r="H12" s="20"/>
      <c r="I12" s="20"/>
      <c r="J12" s="20">
        <v>3</v>
      </c>
      <c r="K12" s="20"/>
      <c r="L12" s="20">
        <v>0</v>
      </c>
      <c r="M12" s="20"/>
      <c r="N12" s="20"/>
      <c r="O12" s="20">
        <v>0</v>
      </c>
      <c r="P12" s="38" t="s">
        <v>191</v>
      </c>
      <c r="Q12" s="20" t="s">
        <v>229</v>
      </c>
      <c r="R12" s="20"/>
      <c r="S12" s="20"/>
      <c r="T12" s="19">
        <v>10</v>
      </c>
      <c r="U12" s="24" t="s">
        <v>244</v>
      </c>
      <c r="V12" s="20">
        <v>2</v>
      </c>
      <c r="W12" s="20">
        <v>1</v>
      </c>
      <c r="X12" s="38"/>
      <c r="Y12" s="20"/>
      <c r="Z12" s="22">
        <v>52685</v>
      </c>
      <c r="AA12" s="20">
        <v>1</v>
      </c>
      <c r="AB12" s="20">
        <v>1200</v>
      </c>
      <c r="AC12" s="20">
        <v>800</v>
      </c>
      <c r="AD12" s="20">
        <v>1200</v>
      </c>
      <c r="AE12" s="20">
        <v>140</v>
      </c>
      <c r="AF12" s="20">
        <v>15</v>
      </c>
      <c r="AG12" s="20">
        <v>600</v>
      </c>
      <c r="AH12" s="20">
        <v>9170175</v>
      </c>
      <c r="AI12" s="20">
        <v>1</v>
      </c>
      <c r="AJ12" s="20">
        <v>5</v>
      </c>
      <c r="AK12" s="21">
        <v>1</v>
      </c>
      <c r="AL12" s="20">
        <v>0</v>
      </c>
      <c r="AM12" s="20">
        <v>70</v>
      </c>
      <c r="AN12" s="20"/>
      <c r="AO12" s="20"/>
      <c r="AP12" s="20"/>
      <c r="AQ12" s="20" t="s">
        <v>227</v>
      </c>
      <c r="AR12" s="20"/>
      <c r="AS12" s="20">
        <v>0</v>
      </c>
      <c r="AT12" s="20">
        <v>1</v>
      </c>
      <c r="AU12" s="20">
        <v>1</v>
      </c>
      <c r="AV12" s="20">
        <v>0</v>
      </c>
      <c r="AW12" s="20">
        <v>0</v>
      </c>
      <c r="AX12" s="20">
        <v>9</v>
      </c>
      <c r="AY12" s="20">
        <v>3</v>
      </c>
      <c r="AZ12" s="20">
        <v>0</v>
      </c>
      <c r="BA12" s="20">
        <v>1</v>
      </c>
      <c r="BC12" s="19" t="s">
        <v>243</v>
      </c>
      <c r="BD12" s="15">
        <v>315</v>
      </c>
      <c r="BE12" s="17" t="s">
        <v>217</v>
      </c>
      <c r="BF12" s="16"/>
      <c r="BG12" s="15"/>
    </row>
    <row r="13" spans="1:59" s="26" customFormat="1" ht="15">
      <c r="A13" s="31" t="s">
        <v>222</v>
      </c>
      <c r="B13" s="36">
        <v>697340140</v>
      </c>
      <c r="C13" s="34">
        <v>1200</v>
      </c>
      <c r="D13" s="34">
        <v>820</v>
      </c>
      <c r="E13" s="30">
        <v>835</v>
      </c>
      <c r="F13" s="33">
        <v>380</v>
      </c>
      <c r="G13" s="31">
        <v>0</v>
      </c>
      <c r="H13" s="31"/>
      <c r="I13" s="31"/>
      <c r="J13" s="31">
        <v>3</v>
      </c>
      <c r="K13" s="31"/>
      <c r="L13" s="31">
        <v>0</v>
      </c>
      <c r="M13" s="31"/>
      <c r="N13" s="31"/>
      <c r="O13" s="31">
        <v>0</v>
      </c>
      <c r="P13" s="30" t="s">
        <v>198</v>
      </c>
      <c r="Q13" s="31" t="s">
        <v>229</v>
      </c>
      <c r="R13" s="31"/>
      <c r="S13" s="31"/>
      <c r="T13" s="30">
        <v>1000</v>
      </c>
      <c r="U13" s="33" t="s">
        <v>242</v>
      </c>
      <c r="V13" s="31">
        <v>2</v>
      </c>
      <c r="W13" s="31">
        <v>1</v>
      </c>
      <c r="X13" s="30">
        <v>1799.93</v>
      </c>
      <c r="Y13" s="31"/>
      <c r="Z13" s="32">
        <v>824781</v>
      </c>
      <c r="AA13" s="31">
        <v>1</v>
      </c>
      <c r="AB13" s="31">
        <v>1200</v>
      </c>
      <c r="AC13" s="31">
        <v>800</v>
      </c>
      <c r="AD13" s="31">
        <v>1200</v>
      </c>
      <c r="AE13" s="31">
        <v>140</v>
      </c>
      <c r="AF13" s="31">
        <v>15</v>
      </c>
      <c r="AG13" s="31">
        <v>600</v>
      </c>
      <c r="AH13" s="31">
        <v>9170175</v>
      </c>
      <c r="AI13" s="31">
        <v>9</v>
      </c>
      <c r="AJ13" s="31">
        <v>5</v>
      </c>
      <c r="AK13" s="31">
        <v>1</v>
      </c>
      <c r="AL13" s="31">
        <v>0</v>
      </c>
      <c r="AM13" s="31">
        <v>20</v>
      </c>
      <c r="AN13" s="31"/>
      <c r="AO13" s="31"/>
      <c r="AP13" s="31"/>
      <c r="AQ13" s="31" t="s">
        <v>227</v>
      </c>
      <c r="AR13" s="31"/>
      <c r="AS13" s="31">
        <v>0</v>
      </c>
      <c r="AT13" s="31">
        <v>1</v>
      </c>
      <c r="AU13" s="31">
        <v>1</v>
      </c>
      <c r="AV13" s="31">
        <v>0</v>
      </c>
      <c r="AW13" s="31">
        <v>0</v>
      </c>
      <c r="AX13" s="31">
        <v>9</v>
      </c>
      <c r="AY13" s="31">
        <v>2</v>
      </c>
      <c r="AZ13" s="31">
        <v>0</v>
      </c>
      <c r="BA13" s="31">
        <v>1</v>
      </c>
      <c r="BC13" s="30" t="s">
        <v>190</v>
      </c>
      <c r="BD13" s="27"/>
      <c r="BE13" s="29" t="s">
        <v>226</v>
      </c>
      <c r="BF13" s="28"/>
      <c r="BG13" s="27"/>
    </row>
    <row r="14" spans="1:59" ht="15">
      <c r="A14" s="20" t="s">
        <v>222</v>
      </c>
      <c r="B14" s="37">
        <v>697345143</v>
      </c>
      <c r="C14" s="19">
        <v>472.4</v>
      </c>
      <c r="D14" s="19">
        <v>232.4</v>
      </c>
      <c r="E14" s="19">
        <v>119.8</v>
      </c>
      <c r="F14" s="24">
        <v>4.2</v>
      </c>
      <c r="G14" s="20">
        <v>0</v>
      </c>
      <c r="H14" s="20"/>
      <c r="I14" s="20"/>
      <c r="J14" s="20">
        <v>3</v>
      </c>
      <c r="K14" s="20"/>
      <c r="L14" s="20">
        <v>0</v>
      </c>
      <c r="M14" s="20"/>
      <c r="N14" s="20"/>
      <c r="O14" s="20">
        <v>0</v>
      </c>
      <c r="P14" s="19" t="s">
        <v>119</v>
      </c>
      <c r="Q14" s="20" t="s">
        <v>229</v>
      </c>
      <c r="R14" s="20"/>
      <c r="S14" s="20"/>
      <c r="T14" s="19">
        <v>10</v>
      </c>
      <c r="U14" s="24" t="s">
        <v>241</v>
      </c>
      <c r="V14" s="20">
        <v>2</v>
      </c>
      <c r="W14" s="20">
        <v>1</v>
      </c>
      <c r="X14" s="19">
        <v>324.60000000000002</v>
      </c>
      <c r="Y14" s="20"/>
      <c r="Z14" s="22">
        <v>11394815</v>
      </c>
      <c r="AA14" s="20">
        <v>1</v>
      </c>
      <c r="AB14" s="20">
        <v>1200</v>
      </c>
      <c r="AC14" s="20">
        <v>800</v>
      </c>
      <c r="AD14" s="20">
        <v>700</v>
      </c>
      <c r="AE14" s="20">
        <v>140</v>
      </c>
      <c r="AF14" s="20">
        <v>15</v>
      </c>
      <c r="AG14" s="20">
        <v>600</v>
      </c>
      <c r="AH14" s="20">
        <v>9170175</v>
      </c>
      <c r="AI14" s="20">
        <v>1</v>
      </c>
      <c r="AJ14" s="20">
        <v>5</v>
      </c>
      <c r="AK14" s="21">
        <v>0</v>
      </c>
      <c r="AL14" s="20">
        <v>0</v>
      </c>
      <c r="AM14" s="20">
        <v>0</v>
      </c>
      <c r="AN14" s="20"/>
      <c r="AO14" s="20"/>
      <c r="AP14" s="20"/>
      <c r="AQ14" s="20" t="s">
        <v>227</v>
      </c>
      <c r="AR14" s="20"/>
      <c r="AS14" s="20">
        <v>0</v>
      </c>
      <c r="AT14" s="20">
        <v>1</v>
      </c>
      <c r="AU14" s="20">
        <v>1</v>
      </c>
      <c r="AV14" s="20">
        <v>0</v>
      </c>
      <c r="AW14" s="20">
        <v>0</v>
      </c>
      <c r="AX14" s="20">
        <v>9</v>
      </c>
      <c r="AY14" s="20">
        <v>3</v>
      </c>
      <c r="AZ14" s="20">
        <v>0</v>
      </c>
      <c r="BA14" s="20">
        <v>1</v>
      </c>
      <c r="BC14" s="19" t="s">
        <v>119</v>
      </c>
      <c r="BD14" s="15">
        <v>324.60000000000002</v>
      </c>
      <c r="BE14" s="17" t="s">
        <v>8</v>
      </c>
      <c r="BF14" s="16"/>
      <c r="BG14" s="15"/>
    </row>
    <row r="15" spans="1:59" ht="15">
      <c r="A15" s="20" t="s">
        <v>222</v>
      </c>
      <c r="B15" s="37">
        <v>697350146</v>
      </c>
      <c r="C15" s="19">
        <v>472.4</v>
      </c>
      <c r="D15" s="19">
        <v>232.4</v>
      </c>
      <c r="E15" s="19">
        <v>119.8</v>
      </c>
      <c r="F15" s="24">
        <v>4.5999999999999996</v>
      </c>
      <c r="G15" s="20">
        <v>0</v>
      </c>
      <c r="H15" s="20"/>
      <c r="I15" s="20"/>
      <c r="J15" s="20">
        <v>3</v>
      </c>
      <c r="K15" s="20"/>
      <c r="L15" s="20">
        <v>0</v>
      </c>
      <c r="M15" s="20"/>
      <c r="N15" s="20"/>
      <c r="O15" s="20">
        <v>0</v>
      </c>
      <c r="P15" s="19" t="s">
        <v>119</v>
      </c>
      <c r="Q15" s="20" t="s">
        <v>229</v>
      </c>
      <c r="R15" s="20"/>
      <c r="S15" s="20"/>
      <c r="T15" s="19">
        <v>10</v>
      </c>
      <c r="U15" s="24" t="s">
        <v>240</v>
      </c>
      <c r="V15" s="20">
        <v>2</v>
      </c>
      <c r="W15" s="20">
        <v>1</v>
      </c>
      <c r="X15" s="19">
        <v>324.60000000000002</v>
      </c>
      <c r="Y15" s="20"/>
      <c r="Z15" s="22">
        <v>1219071</v>
      </c>
      <c r="AA15" s="20">
        <v>1</v>
      </c>
      <c r="AB15" s="20">
        <v>1200</v>
      </c>
      <c r="AC15" s="20">
        <v>800</v>
      </c>
      <c r="AD15" s="20">
        <v>800</v>
      </c>
      <c r="AE15" s="20">
        <v>140</v>
      </c>
      <c r="AF15" s="20">
        <v>15</v>
      </c>
      <c r="AG15" s="20">
        <v>600</v>
      </c>
      <c r="AH15" s="20">
        <v>9170175</v>
      </c>
      <c r="AI15" s="20">
        <v>1</v>
      </c>
      <c r="AJ15" s="20">
        <v>5</v>
      </c>
      <c r="AK15" s="21">
        <v>0</v>
      </c>
      <c r="AL15" s="20">
        <v>0</v>
      </c>
      <c r="AM15" s="20">
        <v>0</v>
      </c>
      <c r="AN15" s="20"/>
      <c r="AO15" s="20"/>
      <c r="AP15" s="20"/>
      <c r="AQ15" s="20" t="s">
        <v>227</v>
      </c>
      <c r="AR15" s="20"/>
      <c r="AS15" s="20">
        <v>0</v>
      </c>
      <c r="AT15" s="20">
        <v>1</v>
      </c>
      <c r="AU15" s="20">
        <v>1</v>
      </c>
      <c r="AV15" s="20">
        <v>0</v>
      </c>
      <c r="AW15" s="20">
        <v>0</v>
      </c>
      <c r="AX15" s="20">
        <v>9</v>
      </c>
      <c r="AY15" s="20">
        <v>3</v>
      </c>
      <c r="AZ15" s="20">
        <v>0</v>
      </c>
      <c r="BA15" s="20">
        <v>1</v>
      </c>
      <c r="BC15" s="19" t="s">
        <v>119</v>
      </c>
      <c r="BD15" s="15">
        <v>324.60000000000002</v>
      </c>
      <c r="BE15" s="17" t="s">
        <v>8</v>
      </c>
      <c r="BF15" s="16"/>
      <c r="BG15" s="15"/>
    </row>
    <row r="16" spans="1:59" s="26" customFormat="1" ht="15">
      <c r="A16" s="31" t="s">
        <v>222</v>
      </c>
      <c r="B16" s="36">
        <v>697360145</v>
      </c>
      <c r="C16" s="34">
        <v>1200</v>
      </c>
      <c r="D16" s="34">
        <v>820</v>
      </c>
      <c r="E16" s="30">
        <v>835</v>
      </c>
      <c r="F16" s="33">
        <v>403.2</v>
      </c>
      <c r="G16" s="31">
        <v>0</v>
      </c>
      <c r="H16" s="31"/>
      <c r="I16" s="31"/>
      <c r="J16" s="31">
        <v>3</v>
      </c>
      <c r="K16" s="31"/>
      <c r="L16" s="31">
        <v>0</v>
      </c>
      <c r="M16" s="31"/>
      <c r="N16" s="31"/>
      <c r="O16" s="31">
        <v>0</v>
      </c>
      <c r="P16" s="30" t="s">
        <v>198</v>
      </c>
      <c r="Q16" s="31" t="s">
        <v>229</v>
      </c>
      <c r="R16" s="31"/>
      <c r="S16" s="31"/>
      <c r="T16" s="30">
        <v>720</v>
      </c>
      <c r="U16" s="33" t="s">
        <v>239</v>
      </c>
      <c r="V16" s="31">
        <v>2</v>
      </c>
      <c r="W16" s="31">
        <v>1</v>
      </c>
      <c r="X16" s="30">
        <v>1799.93</v>
      </c>
      <c r="Y16" s="31"/>
      <c r="Z16" s="32">
        <v>255</v>
      </c>
      <c r="AA16" s="31">
        <v>1</v>
      </c>
      <c r="AB16" s="31">
        <v>1200</v>
      </c>
      <c r="AC16" s="31">
        <v>800</v>
      </c>
      <c r="AD16" s="31">
        <v>1200</v>
      </c>
      <c r="AE16" s="31">
        <v>140</v>
      </c>
      <c r="AF16" s="31">
        <v>15</v>
      </c>
      <c r="AG16" s="31">
        <v>600</v>
      </c>
      <c r="AH16" s="31">
        <v>9170175</v>
      </c>
      <c r="AI16" s="31">
        <v>9</v>
      </c>
      <c r="AJ16" s="31">
        <v>5</v>
      </c>
      <c r="AK16" s="31">
        <v>1</v>
      </c>
      <c r="AL16" s="31">
        <v>0</v>
      </c>
      <c r="AM16" s="31">
        <v>20</v>
      </c>
      <c r="AN16" s="31"/>
      <c r="AO16" s="31"/>
      <c r="AP16" s="31"/>
      <c r="AQ16" s="31" t="s">
        <v>227</v>
      </c>
      <c r="AR16" s="31"/>
      <c r="AS16" s="31">
        <v>0</v>
      </c>
      <c r="AT16" s="31">
        <v>1</v>
      </c>
      <c r="AU16" s="31">
        <v>1</v>
      </c>
      <c r="AV16" s="31">
        <v>0</v>
      </c>
      <c r="AW16" s="31">
        <v>0</v>
      </c>
      <c r="AX16" s="31">
        <v>9</v>
      </c>
      <c r="AY16" s="31">
        <v>2</v>
      </c>
      <c r="AZ16" s="31">
        <v>0</v>
      </c>
      <c r="BA16" s="31">
        <v>1</v>
      </c>
      <c r="BC16" s="30" t="s">
        <v>189</v>
      </c>
      <c r="BD16" s="27"/>
      <c r="BE16" s="29" t="s">
        <v>226</v>
      </c>
      <c r="BF16" s="28"/>
      <c r="BG16" s="27"/>
    </row>
    <row r="17" spans="1:59" ht="15">
      <c r="A17" s="20" t="s">
        <v>222</v>
      </c>
      <c r="B17" s="24">
        <v>697380143</v>
      </c>
      <c r="C17" s="19">
        <v>872.4</v>
      </c>
      <c r="D17" s="19">
        <v>232.4</v>
      </c>
      <c r="E17" s="19">
        <v>119.8</v>
      </c>
      <c r="F17" s="24">
        <v>7.5</v>
      </c>
      <c r="G17" s="20">
        <v>0</v>
      </c>
      <c r="H17" s="20"/>
      <c r="I17" s="20"/>
      <c r="J17" s="20">
        <v>3</v>
      </c>
      <c r="K17" s="20"/>
      <c r="L17" s="20">
        <v>0</v>
      </c>
      <c r="M17" s="20"/>
      <c r="N17" s="20"/>
      <c r="O17" s="20">
        <v>0</v>
      </c>
      <c r="P17" s="19" t="s">
        <v>118</v>
      </c>
      <c r="Q17" s="20" t="s">
        <v>229</v>
      </c>
      <c r="R17" s="20"/>
      <c r="S17" s="20"/>
      <c r="T17" s="19">
        <v>10</v>
      </c>
      <c r="U17" s="24" t="s">
        <v>238</v>
      </c>
      <c r="V17" s="20">
        <v>2</v>
      </c>
      <c r="W17" s="20">
        <v>1</v>
      </c>
      <c r="X17" s="19">
        <v>717.7</v>
      </c>
      <c r="Y17" s="20"/>
      <c r="Z17" s="22">
        <v>5197647</v>
      </c>
      <c r="AA17" s="20">
        <v>1</v>
      </c>
      <c r="AB17" s="20">
        <v>1200</v>
      </c>
      <c r="AC17" s="20">
        <v>800</v>
      </c>
      <c r="AD17" s="20">
        <v>900</v>
      </c>
      <c r="AE17" s="20">
        <v>140</v>
      </c>
      <c r="AF17" s="20">
        <v>15</v>
      </c>
      <c r="AG17" s="20">
        <v>600</v>
      </c>
      <c r="AH17" s="20">
        <v>9170175</v>
      </c>
      <c r="AI17" s="20">
        <v>1</v>
      </c>
      <c r="AJ17" s="20">
        <v>5</v>
      </c>
      <c r="AK17" s="21">
        <v>1</v>
      </c>
      <c r="AL17" s="20">
        <v>0</v>
      </c>
      <c r="AM17" s="20">
        <v>73</v>
      </c>
      <c r="AN17" s="20"/>
      <c r="AO17" s="20"/>
      <c r="AP17" s="20"/>
      <c r="AQ17" s="20" t="s">
        <v>227</v>
      </c>
      <c r="AR17" s="20"/>
      <c r="AS17" s="20">
        <v>0</v>
      </c>
      <c r="AT17" s="20">
        <v>1</v>
      </c>
      <c r="AU17" s="20">
        <v>1</v>
      </c>
      <c r="AV17" s="20">
        <v>0</v>
      </c>
      <c r="AW17" s="20">
        <v>0</v>
      </c>
      <c r="AX17" s="20">
        <v>9</v>
      </c>
      <c r="AY17" s="20">
        <v>3</v>
      </c>
      <c r="AZ17" s="20">
        <v>0</v>
      </c>
      <c r="BA17" s="20">
        <v>1</v>
      </c>
      <c r="BC17" s="19" t="s">
        <v>118</v>
      </c>
      <c r="BD17" s="15">
        <v>717.7</v>
      </c>
      <c r="BE17" s="17" t="s">
        <v>8</v>
      </c>
      <c r="BF17" s="16"/>
      <c r="BG17" s="15"/>
    </row>
    <row r="18" spans="1:59" s="26" customFormat="1" ht="15">
      <c r="A18" s="31" t="s">
        <v>222</v>
      </c>
      <c r="B18" s="33">
        <v>697390142</v>
      </c>
      <c r="C18" s="34">
        <v>1200</v>
      </c>
      <c r="D18" s="34">
        <v>820</v>
      </c>
      <c r="E18" s="30">
        <v>835</v>
      </c>
      <c r="F18" s="33">
        <v>340</v>
      </c>
      <c r="G18" s="31">
        <v>0</v>
      </c>
      <c r="H18" s="31"/>
      <c r="I18" s="31"/>
      <c r="J18" s="31">
        <v>3</v>
      </c>
      <c r="K18" s="31"/>
      <c r="L18" s="31">
        <v>0</v>
      </c>
      <c r="M18" s="31"/>
      <c r="N18" s="31"/>
      <c r="O18" s="31">
        <v>0</v>
      </c>
      <c r="P18" s="30" t="s">
        <v>198</v>
      </c>
      <c r="Q18" s="31" t="s">
        <v>229</v>
      </c>
      <c r="R18" s="31"/>
      <c r="S18" s="31"/>
      <c r="T18" s="30">
        <v>400</v>
      </c>
      <c r="U18" s="33" t="s">
        <v>237</v>
      </c>
      <c r="V18" s="31">
        <v>2</v>
      </c>
      <c r="W18" s="31">
        <v>1</v>
      </c>
      <c r="X18" s="30">
        <v>1799.93</v>
      </c>
      <c r="Y18" s="31"/>
      <c r="Z18" s="32">
        <v>3937500</v>
      </c>
      <c r="AA18" s="31">
        <v>1</v>
      </c>
      <c r="AB18" s="31">
        <v>1200</v>
      </c>
      <c r="AC18" s="31">
        <v>800</v>
      </c>
      <c r="AD18" s="31">
        <v>1200</v>
      </c>
      <c r="AE18" s="31">
        <v>140</v>
      </c>
      <c r="AF18" s="31">
        <v>15</v>
      </c>
      <c r="AG18" s="31">
        <v>600</v>
      </c>
      <c r="AH18" s="31">
        <v>9170175</v>
      </c>
      <c r="AI18" s="31">
        <v>9</v>
      </c>
      <c r="AJ18" s="31">
        <v>5</v>
      </c>
      <c r="AK18" s="31">
        <v>1</v>
      </c>
      <c r="AL18" s="31">
        <v>0</v>
      </c>
      <c r="AM18" s="31">
        <v>20</v>
      </c>
      <c r="AN18" s="31"/>
      <c r="AO18" s="31"/>
      <c r="AP18" s="31"/>
      <c r="AQ18" s="31" t="s">
        <v>227</v>
      </c>
      <c r="AR18" s="31"/>
      <c r="AS18" s="31">
        <v>0</v>
      </c>
      <c r="AT18" s="31">
        <v>1</v>
      </c>
      <c r="AU18" s="31">
        <v>1</v>
      </c>
      <c r="AV18" s="31">
        <v>0</v>
      </c>
      <c r="AW18" s="31">
        <v>0</v>
      </c>
      <c r="AX18" s="31">
        <v>9</v>
      </c>
      <c r="AY18" s="31">
        <v>2</v>
      </c>
      <c r="AZ18" s="31">
        <v>0</v>
      </c>
      <c r="BA18" s="31">
        <v>1</v>
      </c>
      <c r="BC18" s="30" t="s">
        <v>118</v>
      </c>
      <c r="BD18" s="27">
        <v>717.7</v>
      </c>
      <c r="BE18" s="29" t="s">
        <v>8</v>
      </c>
      <c r="BF18" s="28"/>
      <c r="BG18" s="27"/>
    </row>
    <row r="19" spans="1:59" ht="15">
      <c r="A19" s="20" t="s">
        <v>222</v>
      </c>
      <c r="B19" s="24">
        <v>697427032</v>
      </c>
      <c r="C19" s="19">
        <v>292.39999999999998</v>
      </c>
      <c r="D19" s="19">
        <v>147.4</v>
      </c>
      <c r="E19" s="19">
        <v>114.8</v>
      </c>
      <c r="F19" s="24">
        <v>6.48</v>
      </c>
      <c r="G19" s="20">
        <v>0</v>
      </c>
      <c r="H19" s="20"/>
      <c r="I19" s="20"/>
      <c r="J19" s="20">
        <v>3</v>
      </c>
      <c r="K19" s="20"/>
      <c r="L19" s="20">
        <v>0</v>
      </c>
      <c r="M19" s="20"/>
      <c r="N19" s="20"/>
      <c r="O19" s="20">
        <v>0</v>
      </c>
      <c r="P19" s="19" t="s">
        <v>72</v>
      </c>
      <c r="Q19" s="20" t="s">
        <v>229</v>
      </c>
      <c r="R19" s="20"/>
      <c r="S19" s="20"/>
      <c r="T19" s="19">
        <v>5</v>
      </c>
      <c r="U19" s="24" t="s">
        <v>236</v>
      </c>
      <c r="V19" s="20">
        <v>2</v>
      </c>
      <c r="W19" s="20">
        <v>1</v>
      </c>
      <c r="X19" s="19">
        <v>216.4</v>
      </c>
      <c r="Y19" s="20"/>
      <c r="Z19" s="22">
        <v>12168959</v>
      </c>
      <c r="AA19" s="20">
        <v>1</v>
      </c>
      <c r="AB19" s="20">
        <v>1200</v>
      </c>
      <c r="AC19" s="21">
        <v>800</v>
      </c>
      <c r="AD19" s="20">
        <v>1200</v>
      </c>
      <c r="AE19" s="20">
        <v>140</v>
      </c>
      <c r="AF19" s="20">
        <v>15</v>
      </c>
      <c r="AG19" s="20">
        <v>600</v>
      </c>
      <c r="AH19" s="20">
        <v>9170175</v>
      </c>
      <c r="AI19" s="20">
        <v>1</v>
      </c>
      <c r="AJ19" s="20">
        <v>5</v>
      </c>
      <c r="AK19" s="21">
        <v>0</v>
      </c>
      <c r="AL19" s="20">
        <v>0</v>
      </c>
      <c r="AM19" s="20">
        <v>0</v>
      </c>
      <c r="AN19" s="20"/>
      <c r="AO19" s="20"/>
      <c r="AP19" s="20"/>
      <c r="AQ19" s="20" t="s">
        <v>227</v>
      </c>
      <c r="AR19" s="20"/>
      <c r="AS19" s="20">
        <v>1</v>
      </c>
      <c r="AT19" s="20">
        <v>1</v>
      </c>
      <c r="AU19" s="20">
        <v>1</v>
      </c>
      <c r="AV19" s="20">
        <v>0</v>
      </c>
      <c r="AW19" s="21">
        <v>0</v>
      </c>
      <c r="AX19" s="20">
        <v>9</v>
      </c>
      <c r="AY19" s="20">
        <v>3</v>
      </c>
      <c r="AZ19" s="20">
        <v>0</v>
      </c>
      <c r="BA19" s="20">
        <v>1</v>
      </c>
      <c r="BC19" s="19" t="s">
        <v>72</v>
      </c>
      <c r="BD19" s="15">
        <v>216.4</v>
      </c>
      <c r="BE19" s="17" t="s">
        <v>8</v>
      </c>
      <c r="BF19" s="16"/>
      <c r="BG19" s="15"/>
    </row>
    <row r="20" spans="1:59" ht="15">
      <c r="A20" s="20" t="s">
        <v>222</v>
      </c>
      <c r="B20" s="24">
        <v>697427146</v>
      </c>
      <c r="C20" s="19">
        <v>395</v>
      </c>
      <c r="D20" s="19">
        <v>370</v>
      </c>
      <c r="E20" s="19">
        <v>140</v>
      </c>
      <c r="F20" s="24">
        <v>5.87</v>
      </c>
      <c r="G20" s="20">
        <v>0</v>
      </c>
      <c r="H20" s="20"/>
      <c r="I20" s="20"/>
      <c r="J20" s="20">
        <v>3</v>
      </c>
      <c r="K20" s="20"/>
      <c r="L20" s="20">
        <v>0</v>
      </c>
      <c r="M20" s="20"/>
      <c r="N20" s="20"/>
      <c r="O20" s="20">
        <v>0</v>
      </c>
      <c r="P20" s="19" t="s">
        <v>186</v>
      </c>
      <c r="Q20" s="20" t="s">
        <v>229</v>
      </c>
      <c r="R20" s="20"/>
      <c r="S20" s="20"/>
      <c r="T20" s="19">
        <v>8</v>
      </c>
      <c r="U20" s="24" t="s">
        <v>235</v>
      </c>
      <c r="V20" s="20">
        <v>2</v>
      </c>
      <c r="W20" s="20">
        <v>1</v>
      </c>
      <c r="X20" s="19"/>
      <c r="Y20" s="20"/>
      <c r="Z20" s="22">
        <v>9846527</v>
      </c>
      <c r="AA20" s="20">
        <v>1</v>
      </c>
      <c r="AB20" s="20">
        <v>1200</v>
      </c>
      <c r="AC20" s="20">
        <v>800</v>
      </c>
      <c r="AD20" s="20">
        <v>800</v>
      </c>
      <c r="AE20" s="20">
        <v>140</v>
      </c>
      <c r="AF20" s="20">
        <v>15</v>
      </c>
      <c r="AG20" s="20">
        <v>600</v>
      </c>
      <c r="AH20" s="20">
        <v>9170175</v>
      </c>
      <c r="AI20" s="20">
        <v>1</v>
      </c>
      <c r="AJ20" s="20">
        <v>5</v>
      </c>
      <c r="AK20" s="21">
        <v>0</v>
      </c>
      <c r="AL20" s="20">
        <v>0</v>
      </c>
      <c r="AM20" s="20">
        <v>0</v>
      </c>
      <c r="AN20" s="20"/>
      <c r="AO20" s="20"/>
      <c r="AP20" s="20"/>
      <c r="AQ20" s="20" t="s">
        <v>227</v>
      </c>
      <c r="AR20" s="20"/>
      <c r="AS20" s="20">
        <v>0</v>
      </c>
      <c r="AT20" s="20">
        <v>1</v>
      </c>
      <c r="AU20" s="20">
        <v>1</v>
      </c>
      <c r="AV20" s="20">
        <v>0</v>
      </c>
      <c r="AW20" s="20">
        <v>0</v>
      </c>
      <c r="AX20" s="20">
        <v>9</v>
      </c>
      <c r="AY20" s="20">
        <v>3</v>
      </c>
      <c r="AZ20" s="20">
        <v>0</v>
      </c>
      <c r="BA20" s="20">
        <v>1</v>
      </c>
      <c r="BC20" s="19" t="s">
        <v>186</v>
      </c>
      <c r="BD20" s="15"/>
      <c r="BE20" s="17" t="s">
        <v>226</v>
      </c>
      <c r="BF20" s="16"/>
      <c r="BG20" s="15"/>
    </row>
    <row r="21" spans="1:59" s="26" customFormat="1" ht="15">
      <c r="A21" s="31" t="s">
        <v>222</v>
      </c>
      <c r="B21" s="33">
        <v>697450036</v>
      </c>
      <c r="C21" s="30">
        <v>1200</v>
      </c>
      <c r="D21" s="30">
        <v>820</v>
      </c>
      <c r="E21" s="30">
        <v>695</v>
      </c>
      <c r="F21" s="33">
        <v>995</v>
      </c>
      <c r="G21" s="31">
        <v>0</v>
      </c>
      <c r="H21" s="31"/>
      <c r="I21" s="31"/>
      <c r="J21" s="31">
        <v>3</v>
      </c>
      <c r="K21" s="31"/>
      <c r="L21" s="31">
        <v>0</v>
      </c>
      <c r="M21" s="31"/>
      <c r="N21" s="31"/>
      <c r="O21" s="31">
        <v>0</v>
      </c>
      <c r="P21" s="35" t="s">
        <v>197</v>
      </c>
      <c r="Q21" s="31" t="s">
        <v>229</v>
      </c>
      <c r="R21" s="31"/>
      <c r="S21" s="31"/>
      <c r="T21" s="30">
        <v>500</v>
      </c>
      <c r="U21" s="33" t="s">
        <v>234</v>
      </c>
      <c r="V21" s="31">
        <v>2</v>
      </c>
      <c r="W21" s="31">
        <v>1</v>
      </c>
      <c r="X21" s="30">
        <v>1755.76</v>
      </c>
      <c r="Y21" s="31"/>
      <c r="Z21" s="32">
        <v>13481421</v>
      </c>
      <c r="AA21" s="31">
        <v>1</v>
      </c>
      <c r="AB21" s="31">
        <v>1200</v>
      </c>
      <c r="AC21" s="31">
        <v>800</v>
      </c>
      <c r="AD21" s="31">
        <v>1200</v>
      </c>
      <c r="AE21" s="31">
        <v>140</v>
      </c>
      <c r="AF21" s="31">
        <v>15</v>
      </c>
      <c r="AG21" s="31">
        <v>1100</v>
      </c>
      <c r="AH21" s="31">
        <v>9170175</v>
      </c>
      <c r="AI21" s="31">
        <v>9</v>
      </c>
      <c r="AJ21" s="31">
        <v>5</v>
      </c>
      <c r="AK21" s="31">
        <v>1</v>
      </c>
      <c r="AL21" s="31">
        <v>0</v>
      </c>
      <c r="AM21" s="31">
        <v>20</v>
      </c>
      <c r="AN21" s="31"/>
      <c r="AO21" s="31"/>
      <c r="AP21" s="31"/>
      <c r="AQ21" s="31" t="s">
        <v>227</v>
      </c>
      <c r="AR21" s="31"/>
      <c r="AS21" s="31">
        <v>0</v>
      </c>
      <c r="AT21" s="31">
        <v>1</v>
      </c>
      <c r="AU21" s="31">
        <v>1</v>
      </c>
      <c r="AV21" s="31">
        <v>0</v>
      </c>
      <c r="AW21" s="31">
        <v>0</v>
      </c>
      <c r="AX21" s="31">
        <v>9</v>
      </c>
      <c r="AY21" s="31">
        <v>2</v>
      </c>
      <c r="AZ21" s="31">
        <v>0</v>
      </c>
      <c r="BA21" s="31">
        <v>1</v>
      </c>
      <c r="BC21" s="35" t="s">
        <v>70</v>
      </c>
      <c r="BD21" s="27">
        <v>331.4</v>
      </c>
      <c r="BE21" s="29" t="s">
        <v>8</v>
      </c>
      <c r="BF21" s="28"/>
      <c r="BG21" s="27"/>
    </row>
    <row r="22" spans="1:59" s="26" customFormat="1" ht="15">
      <c r="A22" s="31" t="s">
        <v>222</v>
      </c>
      <c r="B22" s="33">
        <v>697480140</v>
      </c>
      <c r="C22" s="34">
        <v>1200</v>
      </c>
      <c r="D22" s="34">
        <v>820</v>
      </c>
      <c r="E22" s="30">
        <v>835</v>
      </c>
      <c r="F22" s="33">
        <v>342.03</v>
      </c>
      <c r="G22" s="31">
        <v>0</v>
      </c>
      <c r="H22" s="31"/>
      <c r="I22" s="31"/>
      <c r="J22" s="31">
        <v>3</v>
      </c>
      <c r="K22" s="31"/>
      <c r="L22" s="31">
        <v>0</v>
      </c>
      <c r="M22" s="31"/>
      <c r="N22" s="31"/>
      <c r="O22" s="31">
        <v>0</v>
      </c>
      <c r="P22" s="30" t="s">
        <v>198</v>
      </c>
      <c r="Q22" s="31" t="s">
        <v>229</v>
      </c>
      <c r="R22" s="31"/>
      <c r="S22" s="31"/>
      <c r="T22" s="30">
        <v>272</v>
      </c>
      <c r="U22" s="33" t="s">
        <v>233</v>
      </c>
      <c r="V22" s="31">
        <v>2</v>
      </c>
      <c r="W22" s="31">
        <v>1</v>
      </c>
      <c r="X22" s="30">
        <v>1799.93</v>
      </c>
      <c r="Y22" s="31"/>
      <c r="Z22" s="32">
        <v>16769482</v>
      </c>
      <c r="AA22" s="31">
        <v>1</v>
      </c>
      <c r="AB22" s="31">
        <v>1200</v>
      </c>
      <c r="AC22" s="31">
        <v>800</v>
      </c>
      <c r="AD22" s="31">
        <v>1200</v>
      </c>
      <c r="AE22" s="31">
        <v>140</v>
      </c>
      <c r="AF22" s="31">
        <v>15</v>
      </c>
      <c r="AG22" s="31">
        <v>600</v>
      </c>
      <c r="AH22" s="31">
        <v>9170175</v>
      </c>
      <c r="AI22" s="31">
        <v>9</v>
      </c>
      <c r="AJ22" s="31">
        <v>5</v>
      </c>
      <c r="AK22" s="31">
        <v>1</v>
      </c>
      <c r="AL22" s="31">
        <v>0</v>
      </c>
      <c r="AM22" s="31">
        <v>20</v>
      </c>
      <c r="AN22" s="31"/>
      <c r="AO22" s="31"/>
      <c r="AP22" s="31"/>
      <c r="AQ22" s="31" t="s">
        <v>227</v>
      </c>
      <c r="AR22" s="31"/>
      <c r="AS22" s="31">
        <v>0</v>
      </c>
      <c r="AT22" s="31">
        <v>1</v>
      </c>
      <c r="AU22" s="31">
        <v>1</v>
      </c>
      <c r="AV22" s="31">
        <v>0</v>
      </c>
      <c r="AW22" s="31">
        <v>0</v>
      </c>
      <c r="AX22" s="31">
        <v>9</v>
      </c>
      <c r="AY22" s="31">
        <v>2</v>
      </c>
      <c r="AZ22" s="31">
        <v>0</v>
      </c>
      <c r="BA22" s="31">
        <v>1</v>
      </c>
      <c r="BC22" s="30" t="s">
        <v>185</v>
      </c>
      <c r="BD22" s="27"/>
      <c r="BE22" s="29" t="s">
        <v>226</v>
      </c>
      <c r="BF22" s="28"/>
      <c r="BG22" s="27"/>
    </row>
    <row r="23" spans="1:59" s="26" customFormat="1" ht="15">
      <c r="A23" s="31" t="s">
        <v>222</v>
      </c>
      <c r="B23" s="33">
        <v>697560146</v>
      </c>
      <c r="C23" s="34">
        <v>1200</v>
      </c>
      <c r="D23" s="34">
        <v>820</v>
      </c>
      <c r="E23" s="30">
        <v>835</v>
      </c>
      <c r="F23" s="33">
        <v>388.79</v>
      </c>
      <c r="G23" s="31">
        <v>0</v>
      </c>
      <c r="H23" s="31"/>
      <c r="I23" s="31"/>
      <c r="J23" s="31">
        <v>3</v>
      </c>
      <c r="K23" s="31"/>
      <c r="L23" s="31">
        <v>0</v>
      </c>
      <c r="M23" s="31"/>
      <c r="N23" s="31"/>
      <c r="O23" s="31">
        <v>0</v>
      </c>
      <c r="P23" s="30" t="s">
        <v>198</v>
      </c>
      <c r="Q23" s="31" t="s">
        <v>229</v>
      </c>
      <c r="R23" s="31"/>
      <c r="S23" s="31"/>
      <c r="T23" s="30">
        <v>360</v>
      </c>
      <c r="U23" s="33" t="s">
        <v>232</v>
      </c>
      <c r="V23" s="31">
        <v>2</v>
      </c>
      <c r="W23" s="31">
        <v>1</v>
      </c>
      <c r="X23" s="30">
        <v>1799.93</v>
      </c>
      <c r="Y23" s="31"/>
      <c r="Z23" s="32">
        <v>16711680</v>
      </c>
      <c r="AA23" s="31">
        <v>1</v>
      </c>
      <c r="AB23" s="31">
        <v>1200</v>
      </c>
      <c r="AC23" s="31">
        <v>800</v>
      </c>
      <c r="AD23" s="31">
        <v>1200</v>
      </c>
      <c r="AE23" s="31">
        <v>140</v>
      </c>
      <c r="AF23" s="31">
        <v>15</v>
      </c>
      <c r="AG23" s="31">
        <v>600</v>
      </c>
      <c r="AH23" s="31">
        <v>9170175</v>
      </c>
      <c r="AI23" s="31">
        <v>9</v>
      </c>
      <c r="AJ23" s="31">
        <v>5</v>
      </c>
      <c r="AK23" s="31">
        <v>1</v>
      </c>
      <c r="AL23" s="31">
        <v>0</v>
      </c>
      <c r="AM23" s="31">
        <v>20</v>
      </c>
      <c r="AN23" s="31"/>
      <c r="AO23" s="31"/>
      <c r="AP23" s="31"/>
      <c r="AQ23" s="31" t="s">
        <v>227</v>
      </c>
      <c r="AR23" s="31"/>
      <c r="AS23" s="31">
        <v>0</v>
      </c>
      <c r="AT23" s="31">
        <v>1</v>
      </c>
      <c r="AU23" s="31">
        <v>1</v>
      </c>
      <c r="AV23" s="31">
        <v>0</v>
      </c>
      <c r="AW23" s="31">
        <v>0</v>
      </c>
      <c r="AX23" s="31">
        <v>9</v>
      </c>
      <c r="AY23" s="31">
        <v>2</v>
      </c>
      <c r="AZ23" s="31">
        <v>0</v>
      </c>
      <c r="BA23" s="31">
        <v>1</v>
      </c>
      <c r="BC23" s="30" t="s">
        <v>188</v>
      </c>
      <c r="BD23" s="27"/>
      <c r="BE23" s="29" t="s">
        <v>226</v>
      </c>
      <c r="BF23" s="28"/>
      <c r="BG23" s="27"/>
    </row>
    <row r="24" spans="1:59" ht="15">
      <c r="A24" s="20" t="s">
        <v>222</v>
      </c>
      <c r="B24" s="24">
        <v>697565142</v>
      </c>
      <c r="C24" s="19">
        <v>570</v>
      </c>
      <c r="D24" s="19">
        <v>235</v>
      </c>
      <c r="E24" s="19">
        <v>210</v>
      </c>
      <c r="F24" s="24">
        <v>7.4</v>
      </c>
      <c r="G24" s="20">
        <v>0</v>
      </c>
      <c r="H24" s="20"/>
      <c r="I24" s="20"/>
      <c r="J24" s="20">
        <v>3</v>
      </c>
      <c r="K24" s="20"/>
      <c r="L24" s="20">
        <v>0</v>
      </c>
      <c r="M24" s="20"/>
      <c r="N24" s="20"/>
      <c r="O24" s="20">
        <v>0</v>
      </c>
      <c r="P24" s="19" t="s">
        <v>188</v>
      </c>
      <c r="Q24" s="20" t="s">
        <v>229</v>
      </c>
      <c r="R24" s="20"/>
      <c r="S24" s="20"/>
      <c r="T24" s="19">
        <v>10</v>
      </c>
      <c r="U24" s="24" t="s">
        <v>231</v>
      </c>
      <c r="V24" s="20">
        <v>2</v>
      </c>
      <c r="W24" s="20">
        <v>1</v>
      </c>
      <c r="X24" s="19"/>
      <c r="Y24" s="20"/>
      <c r="Z24" s="22">
        <v>13481631</v>
      </c>
      <c r="AA24" s="20">
        <v>1</v>
      </c>
      <c r="AB24" s="20">
        <v>1200</v>
      </c>
      <c r="AC24" s="20">
        <v>800</v>
      </c>
      <c r="AD24" s="20">
        <v>1180</v>
      </c>
      <c r="AE24" s="20">
        <v>140</v>
      </c>
      <c r="AF24" s="20">
        <v>15</v>
      </c>
      <c r="AG24" s="20">
        <v>600</v>
      </c>
      <c r="AH24" s="20">
        <v>9170175</v>
      </c>
      <c r="AI24" s="20">
        <v>1</v>
      </c>
      <c r="AJ24" s="20">
        <v>5</v>
      </c>
      <c r="AK24" s="21">
        <v>1</v>
      </c>
      <c r="AL24" s="20">
        <v>0</v>
      </c>
      <c r="AM24" s="20">
        <v>5</v>
      </c>
      <c r="AN24" s="20"/>
      <c r="AO24" s="20"/>
      <c r="AP24" s="20"/>
      <c r="AQ24" s="20" t="s">
        <v>227</v>
      </c>
      <c r="AR24" s="20"/>
      <c r="AS24" s="20">
        <v>0</v>
      </c>
      <c r="AT24" s="20">
        <v>1</v>
      </c>
      <c r="AU24" s="20">
        <v>1</v>
      </c>
      <c r="AV24" s="20">
        <v>0</v>
      </c>
      <c r="AW24" s="20">
        <v>0</v>
      </c>
      <c r="AX24" s="20">
        <v>9</v>
      </c>
      <c r="AY24" s="20">
        <v>3</v>
      </c>
      <c r="AZ24" s="20">
        <v>0</v>
      </c>
      <c r="BA24" s="20">
        <v>1</v>
      </c>
      <c r="BC24" s="19" t="s">
        <v>188</v>
      </c>
      <c r="BD24" s="15"/>
      <c r="BE24" s="17" t="s">
        <v>226</v>
      </c>
      <c r="BF24" s="16"/>
      <c r="BG24" s="15"/>
    </row>
    <row r="25" spans="1:59" s="26" customFormat="1" ht="15">
      <c r="A25" s="31" t="s">
        <v>222</v>
      </c>
      <c r="B25" s="33">
        <v>697580144</v>
      </c>
      <c r="C25" s="34">
        <v>1200</v>
      </c>
      <c r="D25" s="34">
        <v>820</v>
      </c>
      <c r="E25" s="30">
        <v>835</v>
      </c>
      <c r="F25" s="33">
        <v>364.5</v>
      </c>
      <c r="G25" s="31">
        <v>0</v>
      </c>
      <c r="H25" s="31"/>
      <c r="I25" s="31"/>
      <c r="J25" s="31">
        <v>3</v>
      </c>
      <c r="K25" s="31"/>
      <c r="L25" s="31">
        <v>0</v>
      </c>
      <c r="M25" s="31"/>
      <c r="N25" s="31"/>
      <c r="O25" s="31">
        <v>0</v>
      </c>
      <c r="P25" s="30" t="s">
        <v>198</v>
      </c>
      <c r="Q25" s="31" t="s">
        <v>229</v>
      </c>
      <c r="R25" s="31"/>
      <c r="S25" s="31"/>
      <c r="T25" s="30">
        <v>270</v>
      </c>
      <c r="U25" s="33" t="s">
        <v>230</v>
      </c>
      <c r="V25" s="31">
        <v>2</v>
      </c>
      <c r="W25" s="31">
        <v>1</v>
      </c>
      <c r="X25" s="30">
        <v>1799.93</v>
      </c>
      <c r="Y25" s="31"/>
      <c r="Z25" s="32">
        <v>5737262</v>
      </c>
      <c r="AA25" s="31">
        <v>1</v>
      </c>
      <c r="AB25" s="31">
        <v>1200</v>
      </c>
      <c r="AC25" s="31">
        <v>800</v>
      </c>
      <c r="AD25" s="31">
        <v>1200</v>
      </c>
      <c r="AE25" s="31">
        <v>140</v>
      </c>
      <c r="AF25" s="31">
        <v>15</v>
      </c>
      <c r="AG25" s="31">
        <v>600</v>
      </c>
      <c r="AH25" s="31">
        <v>9170175</v>
      </c>
      <c r="AI25" s="31">
        <v>9</v>
      </c>
      <c r="AJ25" s="31">
        <v>5</v>
      </c>
      <c r="AK25" s="31">
        <v>1</v>
      </c>
      <c r="AL25" s="31">
        <v>0</v>
      </c>
      <c r="AM25" s="31">
        <v>20</v>
      </c>
      <c r="AN25" s="31"/>
      <c r="AO25" s="31"/>
      <c r="AP25" s="31"/>
      <c r="AQ25" s="31" t="s">
        <v>227</v>
      </c>
      <c r="AR25" s="31"/>
      <c r="AS25" s="31">
        <v>0</v>
      </c>
      <c r="AT25" s="31">
        <v>1</v>
      </c>
      <c r="AU25" s="31">
        <v>1</v>
      </c>
      <c r="AV25" s="31">
        <v>0</v>
      </c>
      <c r="AW25" s="31">
        <v>0</v>
      </c>
      <c r="AX25" s="31">
        <v>9</v>
      </c>
      <c r="AY25" s="31">
        <v>2</v>
      </c>
      <c r="AZ25" s="31">
        <v>0</v>
      </c>
      <c r="BA25" s="31">
        <v>1</v>
      </c>
      <c r="BC25" s="30" t="s">
        <v>191</v>
      </c>
      <c r="BD25" s="27"/>
      <c r="BE25" s="29" t="s">
        <v>226</v>
      </c>
      <c r="BF25" s="28"/>
      <c r="BG25" s="27"/>
    </row>
    <row r="26" spans="1:59" s="26" customFormat="1" ht="15">
      <c r="A26" s="31" t="s">
        <v>222</v>
      </c>
      <c r="B26" s="33">
        <v>697590144</v>
      </c>
      <c r="C26" s="34">
        <v>1200</v>
      </c>
      <c r="D26" s="34">
        <v>820</v>
      </c>
      <c r="E26" s="30">
        <v>835</v>
      </c>
      <c r="F26" s="33">
        <v>302</v>
      </c>
      <c r="G26" s="31">
        <v>0</v>
      </c>
      <c r="H26" s="31"/>
      <c r="I26" s="31"/>
      <c r="J26" s="31">
        <v>3</v>
      </c>
      <c r="K26" s="31"/>
      <c r="L26" s="31">
        <v>0</v>
      </c>
      <c r="M26" s="31"/>
      <c r="N26" s="31"/>
      <c r="O26" s="31">
        <v>0</v>
      </c>
      <c r="P26" s="30" t="s">
        <v>198</v>
      </c>
      <c r="Q26" s="31" t="s">
        <v>229</v>
      </c>
      <c r="R26" s="31"/>
      <c r="S26" s="31"/>
      <c r="T26" s="30">
        <v>200</v>
      </c>
      <c r="U26" s="33" t="s">
        <v>228</v>
      </c>
      <c r="V26" s="31">
        <v>2</v>
      </c>
      <c r="W26" s="31">
        <v>1</v>
      </c>
      <c r="X26" s="30">
        <v>1799.93</v>
      </c>
      <c r="Y26" s="31"/>
      <c r="Z26" s="32">
        <v>65280</v>
      </c>
      <c r="AA26" s="31">
        <v>1</v>
      </c>
      <c r="AB26" s="31">
        <v>1200</v>
      </c>
      <c r="AC26" s="31">
        <v>800</v>
      </c>
      <c r="AD26" s="31">
        <v>1200</v>
      </c>
      <c r="AE26" s="31">
        <v>140</v>
      </c>
      <c r="AF26" s="31">
        <v>15</v>
      </c>
      <c r="AG26" s="31">
        <v>600</v>
      </c>
      <c r="AH26" s="31">
        <v>9170175</v>
      </c>
      <c r="AI26" s="31">
        <v>9</v>
      </c>
      <c r="AJ26" s="31">
        <v>5</v>
      </c>
      <c r="AK26" s="31">
        <v>1</v>
      </c>
      <c r="AL26" s="31">
        <v>0</v>
      </c>
      <c r="AM26" s="31">
        <v>20</v>
      </c>
      <c r="AN26" s="31"/>
      <c r="AO26" s="31"/>
      <c r="AP26" s="31"/>
      <c r="AQ26" s="31" t="s">
        <v>227</v>
      </c>
      <c r="AR26" s="31"/>
      <c r="AS26" s="31">
        <v>0</v>
      </c>
      <c r="AT26" s="31">
        <v>1</v>
      </c>
      <c r="AU26" s="31">
        <v>1</v>
      </c>
      <c r="AV26" s="31">
        <v>0</v>
      </c>
      <c r="AW26" s="31">
        <v>0</v>
      </c>
      <c r="AX26" s="31">
        <v>9</v>
      </c>
      <c r="AY26" s="31">
        <v>2</v>
      </c>
      <c r="AZ26" s="31">
        <v>0</v>
      </c>
      <c r="BA26" s="31">
        <v>1</v>
      </c>
      <c r="BC26" s="30" t="s">
        <v>191</v>
      </c>
      <c r="BD26" s="27"/>
      <c r="BE26" s="29" t="s">
        <v>226</v>
      </c>
      <c r="BF26" s="28"/>
      <c r="BG26" s="27"/>
    </row>
    <row r="27" spans="1:59" ht="15">
      <c r="A27" s="20" t="s">
        <v>222</v>
      </c>
      <c r="B27" s="24">
        <v>894304106</v>
      </c>
      <c r="C27" s="19">
        <v>270</v>
      </c>
      <c r="D27" s="19">
        <v>200</v>
      </c>
      <c r="E27" s="19">
        <v>125</v>
      </c>
      <c r="F27" s="24">
        <v>5.08</v>
      </c>
      <c r="G27" s="20">
        <v>0</v>
      </c>
      <c r="H27" s="20"/>
      <c r="I27" s="20"/>
      <c r="J27" s="20">
        <v>3</v>
      </c>
      <c r="K27" s="20"/>
      <c r="L27" s="20">
        <v>0</v>
      </c>
      <c r="M27" s="20"/>
      <c r="N27" s="20"/>
      <c r="O27" s="20">
        <v>0</v>
      </c>
      <c r="P27" s="19" t="s">
        <v>218</v>
      </c>
      <c r="Q27" s="20" t="s">
        <v>221</v>
      </c>
      <c r="R27" s="20"/>
      <c r="S27" s="20"/>
      <c r="T27" s="19">
        <v>20</v>
      </c>
      <c r="U27" s="24" t="s">
        <v>225</v>
      </c>
      <c r="V27" s="20">
        <v>2</v>
      </c>
      <c r="W27" s="20">
        <v>1</v>
      </c>
      <c r="X27" s="23">
        <v>150</v>
      </c>
      <c r="Y27" s="20"/>
      <c r="Z27" s="22">
        <v>65280</v>
      </c>
      <c r="AA27" s="20">
        <v>1</v>
      </c>
      <c r="AB27" s="20">
        <v>1100</v>
      </c>
      <c r="AC27" s="20">
        <v>800</v>
      </c>
      <c r="AD27" s="20">
        <v>1100</v>
      </c>
      <c r="AE27" s="20">
        <v>140</v>
      </c>
      <c r="AF27" s="20">
        <v>15</v>
      </c>
      <c r="AG27" s="20">
        <v>800</v>
      </c>
      <c r="AH27" s="20">
        <v>9170175</v>
      </c>
      <c r="AI27" s="20">
        <v>4</v>
      </c>
      <c r="AJ27" s="20">
        <v>5</v>
      </c>
      <c r="AK27" s="21">
        <v>0</v>
      </c>
      <c r="AL27" s="20">
        <v>0</v>
      </c>
      <c r="AM27" s="20">
        <v>0</v>
      </c>
      <c r="AN27" s="20"/>
      <c r="AO27" s="20"/>
      <c r="AP27" s="20"/>
      <c r="AQ27" s="20" t="s">
        <v>219</v>
      </c>
      <c r="AR27" s="20"/>
      <c r="AS27" s="20">
        <v>1</v>
      </c>
      <c r="AT27" s="20">
        <v>1</v>
      </c>
      <c r="AU27" s="20">
        <v>1</v>
      </c>
      <c r="AV27" s="20">
        <v>0</v>
      </c>
      <c r="AW27" s="20">
        <v>0</v>
      </c>
      <c r="AX27" s="20">
        <v>9</v>
      </c>
      <c r="AY27" s="20">
        <v>3</v>
      </c>
      <c r="AZ27" s="20">
        <v>0</v>
      </c>
      <c r="BA27" s="20">
        <v>1</v>
      </c>
      <c r="BC27" s="19" t="s">
        <v>218</v>
      </c>
      <c r="BD27" s="18">
        <v>150</v>
      </c>
      <c r="BE27" s="17" t="s">
        <v>217</v>
      </c>
      <c r="BF27" s="16"/>
      <c r="BG27" s="15"/>
    </row>
    <row r="28" spans="1:59" ht="15">
      <c r="A28" s="20" t="s">
        <v>222</v>
      </c>
      <c r="B28" s="24">
        <v>894306103</v>
      </c>
      <c r="C28" s="19">
        <v>270</v>
      </c>
      <c r="D28" s="19">
        <v>200</v>
      </c>
      <c r="E28" s="19">
        <v>125</v>
      </c>
      <c r="F28" s="24">
        <v>5.08</v>
      </c>
      <c r="G28" s="20">
        <v>0</v>
      </c>
      <c r="H28" s="20"/>
      <c r="I28" s="20"/>
      <c r="J28" s="20">
        <v>3</v>
      </c>
      <c r="K28" s="20"/>
      <c r="L28" s="20">
        <v>0</v>
      </c>
      <c r="M28" s="20"/>
      <c r="N28" s="20"/>
      <c r="O28" s="20">
        <v>0</v>
      </c>
      <c r="P28" s="19" t="s">
        <v>218</v>
      </c>
      <c r="Q28" s="20" t="s">
        <v>221</v>
      </c>
      <c r="R28" s="20"/>
      <c r="S28" s="20"/>
      <c r="T28" s="19">
        <v>20</v>
      </c>
      <c r="U28" s="24" t="s">
        <v>224</v>
      </c>
      <c r="V28" s="20">
        <v>2</v>
      </c>
      <c r="W28" s="20">
        <v>1</v>
      </c>
      <c r="X28" s="23">
        <v>150</v>
      </c>
      <c r="Y28" s="20"/>
      <c r="Z28" s="22">
        <v>8388352</v>
      </c>
      <c r="AA28" s="20">
        <v>1</v>
      </c>
      <c r="AB28" s="20">
        <v>1100</v>
      </c>
      <c r="AC28" s="20">
        <v>800</v>
      </c>
      <c r="AD28" s="20">
        <v>1100</v>
      </c>
      <c r="AE28" s="20">
        <v>140</v>
      </c>
      <c r="AF28" s="20">
        <v>15</v>
      </c>
      <c r="AG28" s="20">
        <v>800</v>
      </c>
      <c r="AH28" s="20">
        <v>9170175</v>
      </c>
      <c r="AI28" s="20">
        <v>4</v>
      </c>
      <c r="AJ28" s="20">
        <v>5</v>
      </c>
      <c r="AK28" s="21">
        <v>0</v>
      </c>
      <c r="AL28" s="20">
        <v>0</v>
      </c>
      <c r="AM28" s="20">
        <v>0</v>
      </c>
      <c r="AN28" s="20"/>
      <c r="AO28" s="20"/>
      <c r="AP28" s="20"/>
      <c r="AQ28" s="20" t="s">
        <v>219</v>
      </c>
      <c r="AR28" s="20"/>
      <c r="AS28" s="20">
        <v>1</v>
      </c>
      <c r="AT28" s="20">
        <v>1</v>
      </c>
      <c r="AU28" s="20">
        <v>1</v>
      </c>
      <c r="AV28" s="20">
        <v>0</v>
      </c>
      <c r="AW28" s="20">
        <v>0</v>
      </c>
      <c r="AX28" s="20">
        <v>9</v>
      </c>
      <c r="AY28" s="20">
        <v>3</v>
      </c>
      <c r="AZ28" s="20">
        <v>0</v>
      </c>
      <c r="BA28" s="20">
        <v>1</v>
      </c>
      <c r="BC28" s="19" t="s">
        <v>218</v>
      </c>
      <c r="BD28" s="18">
        <v>150</v>
      </c>
      <c r="BE28" s="17" t="s">
        <v>217</v>
      </c>
      <c r="BF28" s="16"/>
      <c r="BG28" s="15"/>
    </row>
    <row r="29" spans="1:59" ht="15">
      <c r="A29" s="20" t="s">
        <v>222</v>
      </c>
      <c r="B29" s="24">
        <v>894308100</v>
      </c>
      <c r="C29" s="19">
        <v>270</v>
      </c>
      <c r="D29" s="19">
        <v>200</v>
      </c>
      <c r="E29" s="19">
        <v>125</v>
      </c>
      <c r="F29" s="24">
        <v>3.34</v>
      </c>
      <c r="G29" s="20">
        <v>0</v>
      </c>
      <c r="H29" s="20"/>
      <c r="I29" s="20"/>
      <c r="J29" s="20">
        <v>3</v>
      </c>
      <c r="K29" s="20"/>
      <c r="L29" s="20">
        <v>0</v>
      </c>
      <c r="M29" s="20"/>
      <c r="N29" s="20"/>
      <c r="O29" s="20">
        <v>0</v>
      </c>
      <c r="P29" s="25" t="s">
        <v>218</v>
      </c>
      <c r="Q29" s="20" t="s">
        <v>221</v>
      </c>
      <c r="R29" s="20"/>
      <c r="S29" s="20"/>
      <c r="T29" s="19">
        <v>20</v>
      </c>
      <c r="U29" s="24" t="s">
        <v>223</v>
      </c>
      <c r="V29" s="20">
        <v>2</v>
      </c>
      <c r="W29" s="20">
        <v>1</v>
      </c>
      <c r="X29" s="23">
        <v>150</v>
      </c>
      <c r="Y29" s="20"/>
      <c r="Z29" s="22">
        <v>52685</v>
      </c>
      <c r="AA29" s="20">
        <v>1</v>
      </c>
      <c r="AB29" s="20">
        <v>1100</v>
      </c>
      <c r="AC29" s="20">
        <v>800</v>
      </c>
      <c r="AD29" s="20">
        <v>1100</v>
      </c>
      <c r="AE29" s="20">
        <v>140</v>
      </c>
      <c r="AF29" s="20">
        <v>15</v>
      </c>
      <c r="AG29" s="20">
        <v>800</v>
      </c>
      <c r="AH29" s="20">
        <v>9170175</v>
      </c>
      <c r="AI29" s="20">
        <v>4</v>
      </c>
      <c r="AJ29" s="20">
        <v>5</v>
      </c>
      <c r="AK29" s="21">
        <v>0</v>
      </c>
      <c r="AL29" s="20">
        <v>0</v>
      </c>
      <c r="AM29" s="20">
        <v>0</v>
      </c>
      <c r="AN29" s="20"/>
      <c r="AO29" s="20"/>
      <c r="AP29" s="20"/>
      <c r="AQ29" s="20" t="s">
        <v>219</v>
      </c>
      <c r="AR29" s="20"/>
      <c r="AS29" s="20">
        <v>1</v>
      </c>
      <c r="AT29" s="20">
        <v>1</v>
      </c>
      <c r="AU29" s="20">
        <v>1</v>
      </c>
      <c r="AV29" s="20">
        <v>0</v>
      </c>
      <c r="AW29" s="20">
        <v>0</v>
      </c>
      <c r="AX29" s="20">
        <v>9</v>
      </c>
      <c r="AY29" s="20">
        <v>3</v>
      </c>
      <c r="AZ29" s="20">
        <v>0</v>
      </c>
      <c r="BA29" s="20">
        <v>1</v>
      </c>
      <c r="BC29" s="25" t="s">
        <v>218</v>
      </c>
      <c r="BD29" s="18">
        <v>150</v>
      </c>
      <c r="BE29" s="17" t="s">
        <v>217</v>
      </c>
      <c r="BF29" s="16"/>
      <c r="BG29" s="15"/>
    </row>
    <row r="30" spans="1:59" ht="16.5" customHeight="1">
      <c r="A30" s="20" t="s">
        <v>222</v>
      </c>
      <c r="B30" s="24">
        <v>894312101</v>
      </c>
      <c r="C30" s="19">
        <v>270</v>
      </c>
      <c r="D30" s="19">
        <v>200</v>
      </c>
      <c r="E30" s="19">
        <v>125</v>
      </c>
      <c r="F30" s="24">
        <v>3.34</v>
      </c>
      <c r="G30" s="20">
        <v>0</v>
      </c>
      <c r="H30" s="20"/>
      <c r="I30" s="20"/>
      <c r="J30" s="20">
        <v>3</v>
      </c>
      <c r="K30" s="20"/>
      <c r="L30" s="20">
        <v>0</v>
      </c>
      <c r="M30" s="20"/>
      <c r="N30" s="20"/>
      <c r="O30" s="20">
        <v>0</v>
      </c>
      <c r="P30" s="19" t="s">
        <v>218</v>
      </c>
      <c r="Q30" s="20" t="s">
        <v>221</v>
      </c>
      <c r="R30" s="20"/>
      <c r="S30" s="20"/>
      <c r="T30" s="19">
        <v>20</v>
      </c>
      <c r="U30" s="24" t="s">
        <v>220</v>
      </c>
      <c r="V30" s="20">
        <v>2</v>
      </c>
      <c r="W30" s="20">
        <v>1</v>
      </c>
      <c r="X30" s="23">
        <v>150</v>
      </c>
      <c r="Y30" s="20"/>
      <c r="Z30" s="22">
        <v>824781</v>
      </c>
      <c r="AA30" s="20">
        <v>1</v>
      </c>
      <c r="AB30" s="20">
        <v>1100</v>
      </c>
      <c r="AC30" s="20">
        <v>800</v>
      </c>
      <c r="AD30" s="20">
        <v>1100</v>
      </c>
      <c r="AE30" s="20">
        <v>140</v>
      </c>
      <c r="AF30" s="20">
        <v>15</v>
      </c>
      <c r="AG30" s="20">
        <v>800</v>
      </c>
      <c r="AH30" s="20">
        <v>9170175</v>
      </c>
      <c r="AI30" s="20">
        <v>4</v>
      </c>
      <c r="AJ30" s="20">
        <v>5</v>
      </c>
      <c r="AK30" s="21">
        <v>0</v>
      </c>
      <c r="AL30" s="20">
        <v>0</v>
      </c>
      <c r="AM30" s="20">
        <v>0</v>
      </c>
      <c r="AN30" s="20"/>
      <c r="AO30" s="20"/>
      <c r="AP30" s="20"/>
      <c r="AQ30" s="20" t="s">
        <v>219</v>
      </c>
      <c r="AR30" s="20"/>
      <c r="AS30" s="20">
        <v>1</v>
      </c>
      <c r="AT30" s="20">
        <v>1</v>
      </c>
      <c r="AU30" s="20">
        <v>1</v>
      </c>
      <c r="AV30" s="20">
        <v>0</v>
      </c>
      <c r="AW30" s="20">
        <v>0</v>
      </c>
      <c r="AX30" s="20">
        <v>9</v>
      </c>
      <c r="AY30" s="20">
        <v>3</v>
      </c>
      <c r="AZ30" s="20">
        <v>0</v>
      </c>
      <c r="BA30" s="20">
        <v>1</v>
      </c>
      <c r="BC30" s="19" t="s">
        <v>218</v>
      </c>
      <c r="BD30" s="18">
        <v>150</v>
      </c>
      <c r="BE30" s="17" t="s">
        <v>217</v>
      </c>
      <c r="BF30" s="16"/>
      <c r="BG30" s="15"/>
    </row>
  </sheetData>
  <pageMargins left="0.33" right="0.75" top="0.5" bottom="0.21" header="0.5" footer="0.21"/>
  <pageSetup paperSize="9" scale="4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8"/>
  <sheetViews>
    <sheetView workbookViewId="0">
      <selection activeCell="D72" sqref="D72"/>
    </sheetView>
  </sheetViews>
  <sheetFormatPr defaultColWidth="11.42578125" defaultRowHeight="12.75"/>
  <cols>
    <col min="1" max="1" width="14.7109375" customWidth="1"/>
    <col min="2" max="2" width="15.85546875" customWidth="1"/>
    <col min="3" max="3" width="15" customWidth="1"/>
    <col min="4" max="4" width="15.28515625" customWidth="1"/>
    <col min="5" max="5" width="13.7109375" customWidth="1"/>
    <col min="6" max="6" width="18" customWidth="1"/>
    <col min="7" max="7" width="15.28515625" customWidth="1"/>
    <col min="8" max="8" width="15.7109375" customWidth="1"/>
    <col min="9" max="10" width="14.42578125" customWidth="1"/>
    <col min="11" max="11" width="12.85546875" customWidth="1"/>
    <col min="12" max="12" width="11.5703125" customWidth="1"/>
    <col min="13" max="13" width="14" customWidth="1"/>
    <col min="15" max="15" width="23.42578125" style="1" customWidth="1"/>
    <col min="16" max="16" width="20.42578125" customWidth="1"/>
    <col min="17" max="17" width="23" customWidth="1"/>
  </cols>
  <sheetData>
    <row r="1" spans="1:17" s="8" customFormat="1">
      <c r="A1" s="11" t="s">
        <v>216</v>
      </c>
      <c r="B1" s="9"/>
      <c r="F1" s="9"/>
      <c r="J1" s="9"/>
      <c r="K1" s="9"/>
      <c r="L1" s="9"/>
      <c r="M1" s="9"/>
      <c r="N1" s="9"/>
      <c r="O1" s="9"/>
    </row>
    <row r="2" spans="1:17" s="8" customForma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s="8" customFormat="1" ht="14.25" customHeight="1">
      <c r="A3" s="5" t="s">
        <v>215</v>
      </c>
      <c r="B3" s="5" t="s">
        <v>214</v>
      </c>
      <c r="C3" s="5" t="s">
        <v>213</v>
      </c>
      <c r="D3" s="5" t="s">
        <v>212</v>
      </c>
      <c r="E3" s="5" t="s">
        <v>211</v>
      </c>
      <c r="F3" s="5" t="s">
        <v>210</v>
      </c>
      <c r="G3" s="5" t="s">
        <v>209</v>
      </c>
      <c r="H3" s="5" t="s">
        <v>208</v>
      </c>
      <c r="I3" s="3" t="s">
        <v>207</v>
      </c>
      <c r="J3" s="6" t="s">
        <v>206</v>
      </c>
      <c r="K3" s="6" t="s">
        <v>205</v>
      </c>
      <c r="L3" s="6" t="s">
        <v>204</v>
      </c>
      <c r="M3" s="3" t="s">
        <v>203</v>
      </c>
      <c r="N3" s="6" t="s">
        <v>202</v>
      </c>
      <c r="O3" s="3" t="s">
        <v>201</v>
      </c>
      <c r="P3" s="3" t="s">
        <v>200</v>
      </c>
      <c r="Q3" s="6" t="s">
        <v>199</v>
      </c>
    </row>
    <row r="4" spans="1:17" s="8" customFormat="1">
      <c r="A4" s="10"/>
      <c r="B4" s="10"/>
      <c r="C4" s="10"/>
      <c r="D4" s="10"/>
      <c r="E4" s="10"/>
      <c r="F4" s="10"/>
      <c r="G4" s="10"/>
      <c r="H4" s="10"/>
      <c r="J4" s="9"/>
      <c r="K4" s="9"/>
      <c r="L4" s="9"/>
      <c r="N4" s="9"/>
      <c r="Q4" s="9"/>
    </row>
    <row r="5" spans="1:17" s="8" customFormat="1">
      <c r="A5" s="5" t="s">
        <v>198</v>
      </c>
      <c r="B5" s="5" t="s">
        <v>195</v>
      </c>
      <c r="C5" s="5">
        <v>1150</v>
      </c>
      <c r="D5" s="5">
        <v>740</v>
      </c>
      <c r="E5" s="5">
        <v>790</v>
      </c>
      <c r="F5" s="5">
        <v>3780</v>
      </c>
      <c r="G5" s="5">
        <v>1175</v>
      </c>
      <c r="H5" s="5">
        <v>770</v>
      </c>
      <c r="I5" s="3">
        <v>820</v>
      </c>
      <c r="J5" s="6" t="s">
        <v>194</v>
      </c>
      <c r="K5" s="6" t="s">
        <v>193</v>
      </c>
      <c r="L5" s="6">
        <v>12.4</v>
      </c>
      <c r="M5" s="3" t="s">
        <v>192</v>
      </c>
      <c r="N5" s="6">
        <v>15.9</v>
      </c>
      <c r="O5" s="4" t="s">
        <v>192</v>
      </c>
      <c r="P5" s="3">
        <v>1799.93</v>
      </c>
      <c r="Q5" s="6">
        <v>1000</v>
      </c>
    </row>
    <row r="6" spans="1:17" s="8" customFormat="1">
      <c r="A6" s="6" t="s">
        <v>197</v>
      </c>
      <c r="B6" s="6" t="s">
        <v>195</v>
      </c>
      <c r="C6" s="3">
        <v>1150</v>
      </c>
      <c r="D6" s="3">
        <v>740</v>
      </c>
      <c r="E6" s="3">
        <v>640</v>
      </c>
      <c r="F6" s="5">
        <v>3780</v>
      </c>
      <c r="G6" s="3">
        <v>1175</v>
      </c>
      <c r="H6" s="3">
        <v>770</v>
      </c>
      <c r="I6" s="3">
        <v>670</v>
      </c>
      <c r="J6" s="3" t="s">
        <v>194</v>
      </c>
      <c r="K6" s="3" t="s">
        <v>193</v>
      </c>
      <c r="L6" s="3">
        <v>12.4</v>
      </c>
      <c r="M6" s="3" t="s">
        <v>192</v>
      </c>
      <c r="N6" s="3">
        <v>15.9</v>
      </c>
      <c r="O6" s="4" t="s">
        <v>192</v>
      </c>
      <c r="P6" s="3">
        <v>1755.76</v>
      </c>
      <c r="Q6" s="3">
        <v>1000</v>
      </c>
    </row>
    <row r="7" spans="1:17" s="8" customFormat="1">
      <c r="A7" s="6" t="s">
        <v>196</v>
      </c>
      <c r="B7" s="6" t="s">
        <v>195</v>
      </c>
      <c r="C7" s="3">
        <v>1100</v>
      </c>
      <c r="D7" s="3">
        <v>740</v>
      </c>
      <c r="E7" s="3">
        <v>790</v>
      </c>
      <c r="F7" s="5">
        <v>3680</v>
      </c>
      <c r="G7" s="3">
        <v>1125</v>
      </c>
      <c r="H7" s="3">
        <v>770</v>
      </c>
      <c r="I7" s="3">
        <v>820</v>
      </c>
      <c r="J7" s="3" t="s">
        <v>194</v>
      </c>
      <c r="K7" s="3" t="s">
        <v>193</v>
      </c>
      <c r="L7" s="3">
        <v>12.4</v>
      </c>
      <c r="M7" s="3" t="s">
        <v>192</v>
      </c>
      <c r="N7" s="3">
        <v>15.9</v>
      </c>
      <c r="O7" s="4" t="s">
        <v>192</v>
      </c>
      <c r="P7" s="3">
        <v>1514.37</v>
      </c>
      <c r="Q7" s="3">
        <v>1000</v>
      </c>
    </row>
    <row r="8" spans="1:17" s="8" customFormat="1">
      <c r="A8" s="6" t="s">
        <v>191</v>
      </c>
      <c r="B8" s="6" t="s">
        <v>167</v>
      </c>
      <c r="C8" s="3">
        <v>860</v>
      </c>
      <c r="D8" s="3">
        <v>220</v>
      </c>
      <c r="E8" s="3">
        <v>185</v>
      </c>
      <c r="F8" s="5">
        <f t="shared" ref="F8:F39" si="0">((2*C8)+(2*D8))/10</f>
        <v>216</v>
      </c>
      <c r="G8" s="3">
        <f t="shared" ref="G8:G28" si="1">C8+10</f>
        <v>870</v>
      </c>
      <c r="H8" s="3">
        <f t="shared" ref="H8:H28" si="2">D8+15</f>
        <v>235</v>
      </c>
      <c r="I8" s="3">
        <f t="shared" ref="I8:I28" si="3">E8+25</f>
        <v>210</v>
      </c>
      <c r="J8" s="3" t="s">
        <v>11</v>
      </c>
      <c r="K8" s="3" t="s">
        <v>124</v>
      </c>
      <c r="L8" s="3">
        <v>6.2</v>
      </c>
      <c r="M8" s="3"/>
      <c r="N8" s="3">
        <v>6.4</v>
      </c>
      <c r="O8" s="4">
        <f t="shared" ref="O8:O39" si="4">1.82*1.02*N8*POWER(L8,0.508)*POWER(F8,0.492)</f>
        <v>422.60804237051349</v>
      </c>
      <c r="P8" s="3"/>
      <c r="Q8" s="3"/>
    </row>
    <row r="9" spans="1:17" s="8" customFormat="1">
      <c r="A9" s="6" t="s">
        <v>190</v>
      </c>
      <c r="B9" s="6" t="s">
        <v>167</v>
      </c>
      <c r="C9" s="3">
        <v>360</v>
      </c>
      <c r="D9" s="3">
        <v>220</v>
      </c>
      <c r="E9" s="3">
        <v>95</v>
      </c>
      <c r="F9" s="5">
        <f t="shared" si="0"/>
        <v>116</v>
      </c>
      <c r="G9" s="3">
        <f t="shared" si="1"/>
        <v>370</v>
      </c>
      <c r="H9" s="3">
        <f t="shared" si="2"/>
        <v>235</v>
      </c>
      <c r="I9" s="3">
        <f t="shared" si="3"/>
        <v>120</v>
      </c>
      <c r="J9" s="3" t="s">
        <v>11</v>
      </c>
      <c r="K9" s="3" t="s">
        <v>124</v>
      </c>
      <c r="L9" s="3">
        <v>6.2</v>
      </c>
      <c r="M9" s="3"/>
      <c r="N9" s="3">
        <v>6.4</v>
      </c>
      <c r="O9" s="4">
        <f t="shared" si="4"/>
        <v>311.24317914237105</v>
      </c>
      <c r="P9" s="3"/>
      <c r="Q9" s="3"/>
    </row>
    <row r="10" spans="1:17" s="8" customFormat="1">
      <c r="A10" s="6" t="s">
        <v>189</v>
      </c>
      <c r="B10" s="6" t="s">
        <v>167</v>
      </c>
      <c r="C10" s="3">
        <v>560</v>
      </c>
      <c r="D10" s="3">
        <v>220</v>
      </c>
      <c r="E10" s="3">
        <v>95</v>
      </c>
      <c r="F10" s="5">
        <f t="shared" si="0"/>
        <v>156</v>
      </c>
      <c r="G10" s="3">
        <f t="shared" si="1"/>
        <v>570</v>
      </c>
      <c r="H10" s="3">
        <f t="shared" si="2"/>
        <v>235</v>
      </c>
      <c r="I10" s="3">
        <f t="shared" si="3"/>
        <v>120</v>
      </c>
      <c r="J10" s="3" t="s">
        <v>11</v>
      </c>
      <c r="K10" s="3" t="s">
        <v>124</v>
      </c>
      <c r="L10" s="3">
        <v>6.2</v>
      </c>
      <c r="M10" s="3"/>
      <c r="N10" s="3">
        <v>6.4</v>
      </c>
      <c r="O10" s="4">
        <f t="shared" si="4"/>
        <v>360.08399175901428</v>
      </c>
      <c r="P10" s="3"/>
      <c r="Q10" s="3"/>
    </row>
    <row r="11" spans="1:17" s="1" customFormat="1">
      <c r="A11" s="6" t="s">
        <v>188</v>
      </c>
      <c r="B11" s="6" t="s">
        <v>167</v>
      </c>
      <c r="C11" s="3">
        <v>560</v>
      </c>
      <c r="D11" s="3">
        <v>220</v>
      </c>
      <c r="E11" s="3">
        <v>185</v>
      </c>
      <c r="F11" s="5">
        <f t="shared" si="0"/>
        <v>156</v>
      </c>
      <c r="G11" s="3">
        <f t="shared" si="1"/>
        <v>570</v>
      </c>
      <c r="H11" s="3">
        <f t="shared" si="2"/>
        <v>235</v>
      </c>
      <c r="I11" s="3">
        <f t="shared" si="3"/>
        <v>210</v>
      </c>
      <c r="J11" s="3" t="s">
        <v>11</v>
      </c>
      <c r="K11" s="3" t="s">
        <v>124</v>
      </c>
      <c r="L11" s="3">
        <v>6.2</v>
      </c>
      <c r="M11" s="3"/>
      <c r="N11" s="3">
        <v>6.4</v>
      </c>
      <c r="O11" s="4">
        <f t="shared" si="4"/>
        <v>360.08399175901428</v>
      </c>
      <c r="P11" s="3"/>
      <c r="Q11" s="3"/>
    </row>
    <row r="12" spans="1:17" s="1" customFormat="1">
      <c r="A12" s="6" t="s">
        <v>187</v>
      </c>
      <c r="B12" s="6" t="s">
        <v>167</v>
      </c>
      <c r="C12" s="3">
        <v>560</v>
      </c>
      <c r="D12" s="3">
        <v>220</v>
      </c>
      <c r="E12" s="3">
        <v>185</v>
      </c>
      <c r="F12" s="5">
        <f t="shared" si="0"/>
        <v>156</v>
      </c>
      <c r="G12" s="3">
        <f t="shared" si="1"/>
        <v>570</v>
      </c>
      <c r="H12" s="3">
        <f t="shared" si="2"/>
        <v>235</v>
      </c>
      <c r="I12" s="3">
        <f t="shared" si="3"/>
        <v>210</v>
      </c>
      <c r="J12" s="3" t="s">
        <v>11</v>
      </c>
      <c r="K12" s="3" t="s">
        <v>124</v>
      </c>
      <c r="L12" s="3">
        <v>6.2</v>
      </c>
      <c r="M12" s="3"/>
      <c r="N12" s="3">
        <v>6.4</v>
      </c>
      <c r="O12" s="4">
        <f t="shared" si="4"/>
        <v>360.08399175901428</v>
      </c>
      <c r="P12" s="3"/>
      <c r="Q12" s="3"/>
    </row>
    <row r="13" spans="1:17" s="1" customFormat="1">
      <c r="A13" s="6" t="s">
        <v>186</v>
      </c>
      <c r="B13" s="6" t="s">
        <v>167</v>
      </c>
      <c r="C13" s="3">
        <v>385</v>
      </c>
      <c r="D13" s="3">
        <v>355</v>
      </c>
      <c r="E13" s="3">
        <v>115</v>
      </c>
      <c r="F13" s="5">
        <f t="shared" si="0"/>
        <v>148</v>
      </c>
      <c r="G13" s="3">
        <f t="shared" si="1"/>
        <v>395</v>
      </c>
      <c r="H13" s="3">
        <f t="shared" si="2"/>
        <v>370</v>
      </c>
      <c r="I13" s="3">
        <f t="shared" si="3"/>
        <v>140</v>
      </c>
      <c r="J13" s="3" t="s">
        <v>11</v>
      </c>
      <c r="K13" s="3" t="s">
        <v>124</v>
      </c>
      <c r="L13" s="3">
        <v>6.2</v>
      </c>
      <c r="M13" s="3"/>
      <c r="N13" s="3">
        <v>6.4</v>
      </c>
      <c r="O13" s="4">
        <f t="shared" si="4"/>
        <v>350.87730284310771</v>
      </c>
      <c r="P13" s="3"/>
      <c r="Q13" s="3"/>
    </row>
    <row r="14" spans="1:17" s="1" customFormat="1">
      <c r="A14" s="6" t="s">
        <v>185</v>
      </c>
      <c r="B14" s="6" t="s">
        <v>167</v>
      </c>
      <c r="C14" s="3">
        <v>485</v>
      </c>
      <c r="D14" s="3">
        <v>385</v>
      </c>
      <c r="E14" s="3">
        <v>115</v>
      </c>
      <c r="F14" s="5">
        <f t="shared" si="0"/>
        <v>174</v>
      </c>
      <c r="G14" s="3">
        <f t="shared" si="1"/>
        <v>495</v>
      </c>
      <c r="H14" s="3">
        <f t="shared" si="2"/>
        <v>400</v>
      </c>
      <c r="I14" s="3">
        <f t="shared" si="3"/>
        <v>140</v>
      </c>
      <c r="J14" s="3" t="s">
        <v>11</v>
      </c>
      <c r="K14" s="3" t="s">
        <v>124</v>
      </c>
      <c r="L14" s="3">
        <v>6.2</v>
      </c>
      <c r="M14" s="3"/>
      <c r="N14" s="3">
        <v>6.4</v>
      </c>
      <c r="O14" s="4">
        <f t="shared" si="4"/>
        <v>379.95900538153273</v>
      </c>
      <c r="P14" s="3"/>
      <c r="Q14" s="3"/>
    </row>
    <row r="15" spans="1:17" s="1" customFormat="1">
      <c r="A15" s="6" t="s">
        <v>184</v>
      </c>
      <c r="B15" s="6" t="s">
        <v>167</v>
      </c>
      <c r="C15" s="3">
        <v>420</v>
      </c>
      <c r="D15" s="3">
        <v>330</v>
      </c>
      <c r="E15" s="3">
        <v>144</v>
      </c>
      <c r="F15" s="5">
        <f t="shared" si="0"/>
        <v>150</v>
      </c>
      <c r="G15" s="3">
        <f t="shared" si="1"/>
        <v>430</v>
      </c>
      <c r="H15" s="3">
        <f t="shared" si="2"/>
        <v>345</v>
      </c>
      <c r="I15" s="3">
        <f t="shared" si="3"/>
        <v>169</v>
      </c>
      <c r="J15" s="3" t="s">
        <v>11</v>
      </c>
      <c r="K15" s="3" t="s">
        <v>124</v>
      </c>
      <c r="L15" s="3">
        <v>6.2</v>
      </c>
      <c r="M15" s="3"/>
      <c r="N15" s="3">
        <v>6.4</v>
      </c>
      <c r="O15" s="4">
        <f t="shared" si="4"/>
        <v>353.20220930045724</v>
      </c>
      <c r="P15" s="3"/>
      <c r="Q15" s="3"/>
    </row>
    <row r="16" spans="1:17" s="1" customFormat="1">
      <c r="A16" s="6" t="s">
        <v>183</v>
      </c>
      <c r="B16" s="6" t="s">
        <v>167</v>
      </c>
      <c r="C16" s="3">
        <v>510</v>
      </c>
      <c r="D16" s="3">
        <v>405</v>
      </c>
      <c r="E16" s="3">
        <v>115</v>
      </c>
      <c r="F16" s="5">
        <f t="shared" si="0"/>
        <v>183</v>
      </c>
      <c r="G16" s="3">
        <f t="shared" si="1"/>
        <v>520</v>
      </c>
      <c r="H16" s="3">
        <f t="shared" si="2"/>
        <v>420</v>
      </c>
      <c r="I16" s="3">
        <f t="shared" si="3"/>
        <v>140</v>
      </c>
      <c r="J16" s="3" t="s">
        <v>11</v>
      </c>
      <c r="K16" s="3" t="s">
        <v>124</v>
      </c>
      <c r="L16" s="3">
        <v>6.2</v>
      </c>
      <c r="M16" s="3"/>
      <c r="N16" s="3">
        <v>6.4</v>
      </c>
      <c r="O16" s="4">
        <f t="shared" si="4"/>
        <v>389.50447187502175</v>
      </c>
      <c r="P16" s="3"/>
      <c r="Q16" s="3"/>
    </row>
    <row r="17" spans="1:17" s="1" customFormat="1">
      <c r="A17" s="6" t="s">
        <v>182</v>
      </c>
      <c r="B17" s="6" t="s">
        <v>167</v>
      </c>
      <c r="C17" s="3">
        <v>370</v>
      </c>
      <c r="D17" s="3">
        <v>245</v>
      </c>
      <c r="E17" s="3">
        <v>80</v>
      </c>
      <c r="F17" s="5">
        <f t="shared" si="0"/>
        <v>123</v>
      </c>
      <c r="G17" s="3">
        <f t="shared" si="1"/>
        <v>380</v>
      </c>
      <c r="H17" s="3">
        <f t="shared" si="2"/>
        <v>260</v>
      </c>
      <c r="I17" s="3">
        <f t="shared" si="3"/>
        <v>105</v>
      </c>
      <c r="J17" s="3" t="s">
        <v>11</v>
      </c>
      <c r="K17" s="3" t="s">
        <v>124</v>
      </c>
      <c r="L17" s="3">
        <v>6.2</v>
      </c>
      <c r="M17" s="3"/>
      <c r="N17" s="3">
        <v>6.4</v>
      </c>
      <c r="O17" s="4">
        <f t="shared" si="4"/>
        <v>320.34638450886206</v>
      </c>
      <c r="P17" s="3"/>
      <c r="Q17" s="3"/>
    </row>
    <row r="18" spans="1:17" s="1" customFormat="1">
      <c r="A18" s="6" t="s">
        <v>181</v>
      </c>
      <c r="B18" s="6" t="s">
        <v>167</v>
      </c>
      <c r="C18" s="3">
        <v>362</v>
      </c>
      <c r="D18" s="3">
        <v>231</v>
      </c>
      <c r="E18" s="3">
        <v>140</v>
      </c>
      <c r="F18" s="5">
        <f t="shared" si="0"/>
        <v>118.6</v>
      </c>
      <c r="G18" s="3">
        <f t="shared" si="1"/>
        <v>372</v>
      </c>
      <c r="H18" s="3">
        <f t="shared" si="2"/>
        <v>246</v>
      </c>
      <c r="I18" s="3">
        <f t="shared" si="3"/>
        <v>165</v>
      </c>
      <c r="J18" s="3" t="s">
        <v>11</v>
      </c>
      <c r="K18" s="3" t="s">
        <v>124</v>
      </c>
      <c r="L18" s="3">
        <v>6.2</v>
      </c>
      <c r="M18" s="3"/>
      <c r="N18" s="3">
        <v>6.4</v>
      </c>
      <c r="O18" s="4">
        <f t="shared" si="4"/>
        <v>314.65611702184651</v>
      </c>
      <c r="P18" s="3"/>
      <c r="Q18" s="3"/>
    </row>
    <row r="19" spans="1:17" s="1" customFormat="1">
      <c r="A19" s="6" t="s">
        <v>180</v>
      </c>
      <c r="B19" s="6" t="s">
        <v>167</v>
      </c>
      <c r="C19" s="3">
        <v>362</v>
      </c>
      <c r="D19" s="3">
        <v>231</v>
      </c>
      <c r="E19" s="3">
        <v>197</v>
      </c>
      <c r="F19" s="5">
        <f t="shared" si="0"/>
        <v>118.6</v>
      </c>
      <c r="G19" s="3">
        <f t="shared" si="1"/>
        <v>372</v>
      </c>
      <c r="H19" s="3">
        <f t="shared" si="2"/>
        <v>246</v>
      </c>
      <c r="I19" s="3">
        <f t="shared" si="3"/>
        <v>222</v>
      </c>
      <c r="J19" s="3" t="s">
        <v>11</v>
      </c>
      <c r="K19" s="3" t="s">
        <v>124</v>
      </c>
      <c r="L19" s="3">
        <v>6.2</v>
      </c>
      <c r="M19" s="3"/>
      <c r="N19" s="3">
        <v>6.4</v>
      </c>
      <c r="O19" s="4">
        <f t="shared" si="4"/>
        <v>314.65611702184651</v>
      </c>
      <c r="P19" s="3"/>
      <c r="Q19" s="3"/>
    </row>
    <row r="20" spans="1:17" s="1" customFormat="1">
      <c r="A20" s="6" t="s">
        <v>179</v>
      </c>
      <c r="B20" s="6" t="s">
        <v>167</v>
      </c>
      <c r="C20" s="3">
        <v>445</v>
      </c>
      <c r="D20" s="3">
        <v>265</v>
      </c>
      <c r="E20" s="3">
        <v>188</v>
      </c>
      <c r="F20" s="5">
        <f t="shared" si="0"/>
        <v>142</v>
      </c>
      <c r="G20" s="3">
        <f t="shared" si="1"/>
        <v>455</v>
      </c>
      <c r="H20" s="3">
        <f t="shared" si="2"/>
        <v>280</v>
      </c>
      <c r="I20" s="3">
        <f t="shared" si="3"/>
        <v>213</v>
      </c>
      <c r="J20" s="3" t="s">
        <v>11</v>
      </c>
      <c r="K20" s="3" t="s">
        <v>124</v>
      </c>
      <c r="L20" s="3">
        <v>6.2</v>
      </c>
      <c r="M20" s="3"/>
      <c r="N20" s="3">
        <v>6.4</v>
      </c>
      <c r="O20" s="4">
        <f t="shared" si="4"/>
        <v>343.80514964807452</v>
      </c>
      <c r="P20" s="3"/>
      <c r="Q20" s="3"/>
    </row>
    <row r="21" spans="1:17" s="1" customFormat="1">
      <c r="A21" s="6" t="s">
        <v>178</v>
      </c>
      <c r="B21" s="6" t="s">
        <v>167</v>
      </c>
      <c r="C21" s="3">
        <v>500</v>
      </c>
      <c r="D21" s="3">
        <v>320</v>
      </c>
      <c r="E21" s="3">
        <v>190</v>
      </c>
      <c r="F21" s="5">
        <f t="shared" si="0"/>
        <v>164</v>
      </c>
      <c r="G21" s="3">
        <f t="shared" si="1"/>
        <v>510</v>
      </c>
      <c r="H21" s="3">
        <f t="shared" si="2"/>
        <v>335</v>
      </c>
      <c r="I21" s="3">
        <f t="shared" si="3"/>
        <v>215</v>
      </c>
      <c r="J21" s="3" t="s">
        <v>11</v>
      </c>
      <c r="K21" s="3" t="s">
        <v>124</v>
      </c>
      <c r="L21" s="3">
        <v>6.2</v>
      </c>
      <c r="M21" s="3"/>
      <c r="N21" s="3">
        <v>6.4</v>
      </c>
      <c r="O21" s="4">
        <f t="shared" si="4"/>
        <v>369.0538032222579</v>
      </c>
      <c r="P21" s="3"/>
      <c r="Q21" s="3"/>
    </row>
    <row r="22" spans="1:17" s="1" customFormat="1">
      <c r="A22" s="6" t="s">
        <v>177</v>
      </c>
      <c r="B22" s="6" t="s">
        <v>167</v>
      </c>
      <c r="C22" s="3">
        <v>500</v>
      </c>
      <c r="D22" s="3">
        <v>400</v>
      </c>
      <c r="E22" s="3">
        <v>240</v>
      </c>
      <c r="F22" s="5">
        <f t="shared" si="0"/>
        <v>180</v>
      </c>
      <c r="G22" s="3">
        <f t="shared" si="1"/>
        <v>510</v>
      </c>
      <c r="H22" s="3">
        <f t="shared" si="2"/>
        <v>415</v>
      </c>
      <c r="I22" s="3">
        <f t="shared" si="3"/>
        <v>265</v>
      </c>
      <c r="J22" s="3" t="s">
        <v>11</v>
      </c>
      <c r="K22" s="3" t="s">
        <v>124</v>
      </c>
      <c r="L22" s="3">
        <v>6.2</v>
      </c>
      <c r="M22" s="3"/>
      <c r="N22" s="3">
        <v>6.4</v>
      </c>
      <c r="O22" s="4">
        <f t="shared" si="4"/>
        <v>386.34970458563384</v>
      </c>
      <c r="P22" s="3"/>
      <c r="Q22" s="3"/>
    </row>
    <row r="23" spans="1:17" s="1" customFormat="1">
      <c r="A23" s="6" t="s">
        <v>176</v>
      </c>
      <c r="B23" s="6" t="s">
        <v>167</v>
      </c>
      <c r="C23" s="3">
        <v>765</v>
      </c>
      <c r="D23" s="3">
        <v>365</v>
      </c>
      <c r="E23" s="3">
        <v>335</v>
      </c>
      <c r="F23" s="5">
        <f t="shared" si="0"/>
        <v>226</v>
      </c>
      <c r="G23" s="3">
        <f t="shared" si="1"/>
        <v>775</v>
      </c>
      <c r="H23" s="3">
        <f t="shared" si="2"/>
        <v>380</v>
      </c>
      <c r="I23" s="3">
        <f t="shared" si="3"/>
        <v>360</v>
      </c>
      <c r="J23" s="3" t="s">
        <v>11</v>
      </c>
      <c r="K23" s="3" t="s">
        <v>124</v>
      </c>
      <c r="L23" s="3">
        <v>6.2</v>
      </c>
      <c r="M23" s="3"/>
      <c r="N23" s="3">
        <v>6.4</v>
      </c>
      <c r="O23" s="4">
        <f t="shared" si="4"/>
        <v>432.12347914419109</v>
      </c>
      <c r="P23" s="3"/>
      <c r="Q23" s="3"/>
    </row>
    <row r="24" spans="1:17" s="1" customFormat="1">
      <c r="A24" s="6" t="s">
        <v>175</v>
      </c>
      <c r="B24" s="6" t="s">
        <v>167</v>
      </c>
      <c r="C24" s="3">
        <v>270</v>
      </c>
      <c r="D24" s="3">
        <v>180</v>
      </c>
      <c r="E24" s="3">
        <v>170</v>
      </c>
      <c r="F24" s="5">
        <f t="shared" si="0"/>
        <v>90</v>
      </c>
      <c r="G24" s="3">
        <f t="shared" si="1"/>
        <v>280</v>
      </c>
      <c r="H24" s="3">
        <f t="shared" si="2"/>
        <v>195</v>
      </c>
      <c r="I24" s="3">
        <f t="shared" si="3"/>
        <v>195</v>
      </c>
      <c r="J24" s="3" t="s">
        <v>11</v>
      </c>
      <c r="K24" s="3" t="s">
        <v>124</v>
      </c>
      <c r="L24" s="3">
        <v>6.2</v>
      </c>
      <c r="M24" s="3"/>
      <c r="N24" s="3">
        <v>6.4</v>
      </c>
      <c r="O24" s="4">
        <f t="shared" si="4"/>
        <v>274.70959373914843</v>
      </c>
      <c r="P24" s="3"/>
      <c r="Q24" s="3"/>
    </row>
    <row r="25" spans="1:17" s="1" customFormat="1">
      <c r="A25" s="6" t="s">
        <v>174</v>
      </c>
      <c r="B25" s="6" t="s">
        <v>167</v>
      </c>
      <c r="C25" s="3">
        <v>330</v>
      </c>
      <c r="D25" s="3">
        <v>180</v>
      </c>
      <c r="E25" s="3">
        <v>150</v>
      </c>
      <c r="F25" s="5">
        <f t="shared" si="0"/>
        <v>102</v>
      </c>
      <c r="G25" s="3">
        <f t="shared" si="1"/>
        <v>340</v>
      </c>
      <c r="H25" s="3">
        <f t="shared" si="2"/>
        <v>195</v>
      </c>
      <c r="I25" s="3">
        <f t="shared" si="3"/>
        <v>175</v>
      </c>
      <c r="J25" s="3" t="s">
        <v>11</v>
      </c>
      <c r="K25" s="3" t="s">
        <v>124</v>
      </c>
      <c r="L25" s="3">
        <v>6.2</v>
      </c>
      <c r="M25" s="3"/>
      <c r="N25" s="3">
        <v>6.4</v>
      </c>
      <c r="O25" s="4">
        <f t="shared" si="4"/>
        <v>292.1580091822936</v>
      </c>
      <c r="P25" s="3"/>
      <c r="Q25" s="3"/>
    </row>
    <row r="26" spans="1:17" s="1" customFormat="1">
      <c r="A26" s="6" t="s">
        <v>173</v>
      </c>
      <c r="B26" s="6" t="s">
        <v>167</v>
      </c>
      <c r="C26" s="3">
        <v>860</v>
      </c>
      <c r="D26" s="3">
        <v>482</v>
      </c>
      <c r="E26" s="3">
        <v>282</v>
      </c>
      <c r="F26" s="5">
        <f t="shared" si="0"/>
        <v>268.39999999999998</v>
      </c>
      <c r="G26" s="3">
        <f t="shared" si="1"/>
        <v>870</v>
      </c>
      <c r="H26" s="3">
        <f t="shared" si="2"/>
        <v>497</v>
      </c>
      <c r="I26" s="3">
        <f t="shared" si="3"/>
        <v>307</v>
      </c>
      <c r="J26" s="3" t="s">
        <v>11</v>
      </c>
      <c r="K26" s="3" t="s">
        <v>124</v>
      </c>
      <c r="L26" s="3">
        <v>6.3</v>
      </c>
      <c r="M26" s="3"/>
      <c r="N26" s="3">
        <v>6.4</v>
      </c>
      <c r="O26" s="4">
        <f t="shared" si="4"/>
        <v>474.10826738822141</v>
      </c>
      <c r="P26" s="3"/>
      <c r="Q26" s="3"/>
    </row>
    <row r="27" spans="1:17" s="1" customFormat="1">
      <c r="A27" s="6" t="s">
        <v>172</v>
      </c>
      <c r="B27" s="6" t="s">
        <v>167</v>
      </c>
      <c r="C27" s="3">
        <v>480</v>
      </c>
      <c r="D27" s="3">
        <v>355</v>
      </c>
      <c r="E27" s="3">
        <v>615</v>
      </c>
      <c r="F27" s="5">
        <f t="shared" si="0"/>
        <v>167</v>
      </c>
      <c r="G27" s="3">
        <f t="shared" si="1"/>
        <v>490</v>
      </c>
      <c r="H27" s="3">
        <f t="shared" si="2"/>
        <v>370</v>
      </c>
      <c r="I27" s="3">
        <f t="shared" si="3"/>
        <v>640</v>
      </c>
      <c r="J27" s="3" t="s">
        <v>11</v>
      </c>
      <c r="K27" s="3" t="s">
        <v>124</v>
      </c>
      <c r="L27" s="3">
        <v>6.2</v>
      </c>
      <c r="M27" s="3"/>
      <c r="N27" s="3">
        <v>6.4</v>
      </c>
      <c r="O27" s="4">
        <f t="shared" si="4"/>
        <v>372.35999500039526</v>
      </c>
      <c r="P27" s="3"/>
      <c r="Q27" s="3"/>
    </row>
    <row r="28" spans="1:17" s="1" customFormat="1">
      <c r="A28" s="6" t="s">
        <v>171</v>
      </c>
      <c r="B28" s="6" t="s">
        <v>167</v>
      </c>
      <c r="C28" s="3">
        <v>480</v>
      </c>
      <c r="D28" s="3">
        <v>455</v>
      </c>
      <c r="E28" s="3">
        <v>615</v>
      </c>
      <c r="F28" s="5">
        <f t="shared" si="0"/>
        <v>187</v>
      </c>
      <c r="G28" s="3">
        <f t="shared" si="1"/>
        <v>490</v>
      </c>
      <c r="H28" s="3">
        <f t="shared" si="2"/>
        <v>470</v>
      </c>
      <c r="I28" s="3">
        <f t="shared" si="3"/>
        <v>640</v>
      </c>
      <c r="J28" s="3" t="s">
        <v>11</v>
      </c>
      <c r="K28" s="3" t="s">
        <v>124</v>
      </c>
      <c r="L28" s="3">
        <v>6.2</v>
      </c>
      <c r="M28" s="3"/>
      <c r="N28" s="3">
        <v>6.4</v>
      </c>
      <c r="O28" s="4">
        <f t="shared" si="4"/>
        <v>393.67023766297541</v>
      </c>
      <c r="P28" s="3"/>
      <c r="Q28" s="3"/>
    </row>
    <row r="29" spans="1:17" s="1" customFormat="1">
      <c r="A29" s="6" t="s">
        <v>170</v>
      </c>
      <c r="B29" s="6" t="s">
        <v>167</v>
      </c>
      <c r="C29" s="3">
        <v>482</v>
      </c>
      <c r="D29" s="3">
        <v>360</v>
      </c>
      <c r="E29" s="3">
        <v>175</v>
      </c>
      <c r="F29" s="5">
        <f t="shared" si="0"/>
        <v>168.4</v>
      </c>
      <c r="G29" s="3">
        <f>C29+8</f>
        <v>490</v>
      </c>
      <c r="H29" s="3">
        <f>D29+10</f>
        <v>370</v>
      </c>
      <c r="I29" s="3">
        <f>E29+15</f>
        <v>190</v>
      </c>
      <c r="J29" s="3" t="s">
        <v>166</v>
      </c>
      <c r="K29" s="3" t="s">
        <v>20</v>
      </c>
      <c r="L29" s="3">
        <v>3.9</v>
      </c>
      <c r="M29" s="3"/>
      <c r="N29" s="3">
        <v>5.5</v>
      </c>
      <c r="O29" s="4">
        <f t="shared" si="4"/>
        <v>253.89571801139141</v>
      </c>
      <c r="P29" s="3"/>
      <c r="Q29" s="3"/>
    </row>
    <row r="30" spans="1:17" s="1" customFormat="1">
      <c r="A30" s="6" t="s">
        <v>169</v>
      </c>
      <c r="B30" s="6" t="s">
        <v>167</v>
      </c>
      <c r="C30" s="3">
        <v>482</v>
      </c>
      <c r="D30" s="3">
        <v>410</v>
      </c>
      <c r="E30" s="3">
        <v>175</v>
      </c>
      <c r="F30" s="5">
        <f t="shared" si="0"/>
        <v>178.4</v>
      </c>
      <c r="G30" s="3">
        <f>C30+8</f>
        <v>490</v>
      </c>
      <c r="H30" s="3">
        <f>D30+10</f>
        <v>420</v>
      </c>
      <c r="I30" s="3">
        <f>E30+15</f>
        <v>190</v>
      </c>
      <c r="J30" s="3" t="s">
        <v>166</v>
      </c>
      <c r="K30" s="3" t="s">
        <v>20</v>
      </c>
      <c r="L30" s="3">
        <v>3.9</v>
      </c>
      <c r="M30" s="3"/>
      <c r="N30" s="3">
        <v>5.5</v>
      </c>
      <c r="O30" s="4">
        <f t="shared" si="4"/>
        <v>261.20490969865676</v>
      </c>
      <c r="P30" s="3"/>
      <c r="Q30" s="3"/>
    </row>
    <row r="31" spans="1:17" s="1" customFormat="1">
      <c r="A31" s="6" t="s">
        <v>168</v>
      </c>
      <c r="B31" s="6" t="s">
        <v>167</v>
      </c>
      <c r="C31" s="3">
        <v>482</v>
      </c>
      <c r="D31" s="3">
        <v>460</v>
      </c>
      <c r="E31" s="3">
        <v>175</v>
      </c>
      <c r="F31" s="5">
        <f t="shared" si="0"/>
        <v>188.4</v>
      </c>
      <c r="G31" s="3">
        <f>C31+8</f>
        <v>490</v>
      </c>
      <c r="H31" s="3">
        <f>D31+10</f>
        <v>470</v>
      </c>
      <c r="I31" s="3">
        <f>E31+15</f>
        <v>190</v>
      </c>
      <c r="J31" s="3" t="s">
        <v>166</v>
      </c>
      <c r="K31" s="3" t="s">
        <v>20</v>
      </c>
      <c r="L31" s="3">
        <v>3.9</v>
      </c>
      <c r="M31" s="3"/>
      <c r="N31" s="3">
        <v>5.5</v>
      </c>
      <c r="O31" s="4">
        <f t="shared" si="4"/>
        <v>268.30877203981208</v>
      </c>
      <c r="P31" s="3"/>
      <c r="Q31" s="3"/>
    </row>
    <row r="32" spans="1:17" s="1" customFormat="1">
      <c r="A32" s="6" t="s">
        <v>165</v>
      </c>
      <c r="B32" s="6" t="s">
        <v>120</v>
      </c>
      <c r="C32" s="3">
        <v>555</v>
      </c>
      <c r="D32" s="3">
        <v>495</v>
      </c>
      <c r="E32" s="3">
        <v>190</v>
      </c>
      <c r="F32" s="5">
        <f t="shared" si="0"/>
        <v>210</v>
      </c>
      <c r="G32" s="5">
        <v>565</v>
      </c>
      <c r="H32" s="5">
        <v>505</v>
      </c>
      <c r="I32" s="5">
        <v>203</v>
      </c>
      <c r="J32" s="3" t="s">
        <v>131</v>
      </c>
      <c r="K32" s="3" t="s">
        <v>124</v>
      </c>
      <c r="L32" s="3">
        <v>7</v>
      </c>
      <c r="M32" s="3"/>
      <c r="N32" s="3">
        <v>7</v>
      </c>
      <c r="O32" s="4">
        <f t="shared" si="4"/>
        <v>484.85435083201929</v>
      </c>
      <c r="P32" s="3"/>
      <c r="Q32" s="3"/>
    </row>
    <row r="33" spans="1:17" s="1" customFormat="1">
      <c r="A33" s="6" t="s">
        <v>164</v>
      </c>
      <c r="B33" s="6" t="s">
        <v>120</v>
      </c>
      <c r="C33" s="3">
        <v>100</v>
      </c>
      <c r="D33" s="3">
        <v>85</v>
      </c>
      <c r="E33" s="3">
        <v>354</v>
      </c>
      <c r="F33" s="5">
        <f t="shared" si="0"/>
        <v>37</v>
      </c>
      <c r="G33" s="7" t="s">
        <v>160</v>
      </c>
      <c r="H33" s="7"/>
      <c r="I33" s="7"/>
      <c r="J33" s="3" t="s">
        <v>101</v>
      </c>
      <c r="K33" s="3" t="s">
        <v>124</v>
      </c>
      <c r="L33" s="3">
        <v>3</v>
      </c>
      <c r="M33" s="3"/>
      <c r="N33" s="3">
        <v>5</v>
      </c>
      <c r="O33" s="4">
        <f t="shared" si="4"/>
        <v>95.846091986824632</v>
      </c>
      <c r="P33" s="3"/>
      <c r="Q33" s="3"/>
    </row>
    <row r="34" spans="1:17" s="1" customFormat="1">
      <c r="A34" s="6" t="s">
        <v>163</v>
      </c>
      <c r="B34" s="6" t="s">
        <v>120</v>
      </c>
      <c r="C34" s="3">
        <v>100</v>
      </c>
      <c r="D34" s="3">
        <v>85</v>
      </c>
      <c r="E34" s="3">
        <v>354</v>
      </c>
      <c r="F34" s="5">
        <f t="shared" si="0"/>
        <v>37</v>
      </c>
      <c r="G34" s="7" t="s">
        <v>160</v>
      </c>
      <c r="H34" s="7"/>
      <c r="I34" s="7"/>
      <c r="J34" s="3" t="s">
        <v>21</v>
      </c>
      <c r="K34" s="3" t="s">
        <v>124</v>
      </c>
      <c r="L34" s="3">
        <v>3</v>
      </c>
      <c r="M34" s="3"/>
      <c r="N34" s="3">
        <v>4.5</v>
      </c>
      <c r="O34" s="4">
        <f t="shared" si="4"/>
        <v>86.26148278814216</v>
      </c>
      <c r="P34" s="3"/>
      <c r="Q34" s="3"/>
    </row>
    <row r="35" spans="1:17" s="1" customFormat="1">
      <c r="A35" s="6" t="s">
        <v>162</v>
      </c>
      <c r="B35" s="6" t="s">
        <v>120</v>
      </c>
      <c r="C35" s="3">
        <v>510</v>
      </c>
      <c r="D35" s="3">
        <v>140</v>
      </c>
      <c r="E35" s="3">
        <v>45</v>
      </c>
      <c r="F35" s="5">
        <f t="shared" si="0"/>
        <v>130</v>
      </c>
      <c r="G35" s="7" t="s">
        <v>160</v>
      </c>
      <c r="H35" s="7"/>
      <c r="I35" s="7"/>
      <c r="J35" s="3" t="s">
        <v>101</v>
      </c>
      <c r="K35" s="3" t="s">
        <v>124</v>
      </c>
      <c r="L35" s="3">
        <v>3</v>
      </c>
      <c r="M35" s="3"/>
      <c r="N35" s="3">
        <v>5</v>
      </c>
      <c r="O35" s="4">
        <f t="shared" si="4"/>
        <v>177.86041069967456</v>
      </c>
      <c r="P35" s="3"/>
      <c r="Q35" s="3"/>
    </row>
    <row r="36" spans="1:17" s="1" customFormat="1">
      <c r="A36" s="6" t="s">
        <v>161</v>
      </c>
      <c r="B36" s="6" t="s">
        <v>120</v>
      </c>
      <c r="C36" s="3">
        <v>450</v>
      </c>
      <c r="D36" s="3">
        <v>90</v>
      </c>
      <c r="E36" s="3">
        <v>60</v>
      </c>
      <c r="F36" s="5">
        <f t="shared" si="0"/>
        <v>108</v>
      </c>
      <c r="G36" s="7" t="s">
        <v>160</v>
      </c>
      <c r="H36" s="7"/>
      <c r="I36" s="7"/>
      <c r="J36" s="3" t="s">
        <v>101</v>
      </c>
      <c r="K36" s="3" t="s">
        <v>124</v>
      </c>
      <c r="L36" s="3">
        <v>3</v>
      </c>
      <c r="M36" s="3"/>
      <c r="N36" s="3">
        <v>5</v>
      </c>
      <c r="O36" s="4">
        <f t="shared" si="4"/>
        <v>162.35424529023507</v>
      </c>
      <c r="P36" s="3"/>
      <c r="Q36" s="3"/>
    </row>
    <row r="37" spans="1:17" s="1" customFormat="1">
      <c r="A37" s="6" t="s">
        <v>159</v>
      </c>
      <c r="B37" s="6" t="s">
        <v>120</v>
      </c>
      <c r="C37" s="3">
        <v>470</v>
      </c>
      <c r="D37" s="3">
        <v>330</v>
      </c>
      <c r="E37" s="3">
        <v>144</v>
      </c>
      <c r="F37" s="5">
        <f t="shared" si="0"/>
        <v>160</v>
      </c>
      <c r="G37" s="5">
        <v>480</v>
      </c>
      <c r="H37" s="5">
        <v>340</v>
      </c>
      <c r="I37" s="5">
        <v>157</v>
      </c>
      <c r="J37" s="3" t="s">
        <v>131</v>
      </c>
      <c r="K37" s="3" t="s">
        <v>124</v>
      </c>
      <c r="L37" s="3">
        <v>7</v>
      </c>
      <c r="M37" s="3"/>
      <c r="N37" s="3">
        <v>7</v>
      </c>
      <c r="O37" s="4">
        <f t="shared" si="4"/>
        <v>424.13726890534576</v>
      </c>
      <c r="P37" s="3"/>
      <c r="Q37" s="3"/>
    </row>
    <row r="38" spans="1:17" s="1" customFormat="1">
      <c r="A38" s="6" t="s">
        <v>158</v>
      </c>
      <c r="B38" s="6" t="s">
        <v>120</v>
      </c>
      <c r="C38" s="3">
        <v>520</v>
      </c>
      <c r="D38" s="3">
        <v>330</v>
      </c>
      <c r="E38" s="3">
        <v>144</v>
      </c>
      <c r="F38" s="5">
        <f t="shared" si="0"/>
        <v>170</v>
      </c>
      <c r="G38" s="5">
        <v>530</v>
      </c>
      <c r="H38" s="5">
        <v>340</v>
      </c>
      <c r="I38" s="5">
        <v>157</v>
      </c>
      <c r="J38" s="3" t="s">
        <v>131</v>
      </c>
      <c r="K38" s="3" t="s">
        <v>124</v>
      </c>
      <c r="L38" s="3">
        <v>7</v>
      </c>
      <c r="M38" s="3"/>
      <c r="N38" s="3">
        <v>7</v>
      </c>
      <c r="O38" s="4">
        <f t="shared" si="4"/>
        <v>436.97870511269485</v>
      </c>
      <c r="P38" s="3"/>
      <c r="Q38" s="3"/>
    </row>
    <row r="39" spans="1:17" s="1" customFormat="1">
      <c r="A39" s="6" t="s">
        <v>157</v>
      </c>
      <c r="B39" s="6" t="s">
        <v>120</v>
      </c>
      <c r="C39" s="3">
        <v>570</v>
      </c>
      <c r="D39" s="3">
        <v>330</v>
      </c>
      <c r="E39" s="3">
        <v>144</v>
      </c>
      <c r="F39" s="5">
        <f t="shared" si="0"/>
        <v>180</v>
      </c>
      <c r="G39" s="5">
        <v>580</v>
      </c>
      <c r="H39" s="5">
        <v>340</v>
      </c>
      <c r="I39" s="5">
        <v>157</v>
      </c>
      <c r="J39" s="3" t="s">
        <v>131</v>
      </c>
      <c r="K39" s="3" t="s">
        <v>124</v>
      </c>
      <c r="L39" s="3">
        <v>7</v>
      </c>
      <c r="M39" s="3"/>
      <c r="N39" s="3">
        <v>7</v>
      </c>
      <c r="O39" s="4">
        <f t="shared" si="4"/>
        <v>449.44181594007654</v>
      </c>
      <c r="P39" s="3"/>
      <c r="Q39" s="3"/>
    </row>
    <row r="40" spans="1:17" s="1" customFormat="1">
      <c r="A40" s="6" t="s">
        <v>156</v>
      </c>
      <c r="B40" s="6" t="s">
        <v>120</v>
      </c>
      <c r="C40" s="3">
        <v>420</v>
      </c>
      <c r="D40" s="3">
        <v>330</v>
      </c>
      <c r="E40" s="3">
        <v>112</v>
      </c>
      <c r="F40" s="5">
        <f t="shared" ref="F40:F71" si="5">((2*C40)+(2*D40))/10</f>
        <v>150</v>
      </c>
      <c r="G40" s="5">
        <v>430</v>
      </c>
      <c r="H40" s="5">
        <v>340</v>
      </c>
      <c r="I40" s="5">
        <v>125</v>
      </c>
      <c r="J40" s="3" t="s">
        <v>131</v>
      </c>
      <c r="K40" s="3" t="s">
        <v>124</v>
      </c>
      <c r="L40" s="3">
        <v>7</v>
      </c>
      <c r="M40" s="3"/>
      <c r="N40" s="3">
        <v>7</v>
      </c>
      <c r="O40" s="4">
        <f t="shared" ref="O40:O71" si="6">1.82*1.02*N40*POWER(L40,0.508)*POWER(F40,0.492)</f>
        <v>410.88123132460987</v>
      </c>
      <c r="P40" s="3"/>
      <c r="Q40" s="3"/>
    </row>
    <row r="41" spans="1:17" s="1" customFormat="1">
      <c r="A41" s="6" t="s">
        <v>155</v>
      </c>
      <c r="B41" s="6" t="s">
        <v>120</v>
      </c>
      <c r="C41" s="3">
        <v>520</v>
      </c>
      <c r="D41" s="3">
        <v>330</v>
      </c>
      <c r="E41" s="3">
        <v>112</v>
      </c>
      <c r="F41" s="5">
        <f t="shared" si="5"/>
        <v>170</v>
      </c>
      <c r="G41" s="5">
        <v>530</v>
      </c>
      <c r="H41" s="5">
        <v>340</v>
      </c>
      <c r="I41" s="5">
        <v>125</v>
      </c>
      <c r="J41" s="3" t="s">
        <v>131</v>
      </c>
      <c r="K41" s="3" t="s">
        <v>124</v>
      </c>
      <c r="L41" s="3">
        <v>7</v>
      </c>
      <c r="M41" s="3"/>
      <c r="N41" s="3">
        <v>7</v>
      </c>
      <c r="O41" s="4">
        <f t="shared" si="6"/>
        <v>436.97870511269485</v>
      </c>
      <c r="P41" s="3"/>
      <c r="Q41" s="3"/>
    </row>
    <row r="42" spans="1:17" s="1" customFormat="1">
      <c r="A42" s="6" t="s">
        <v>154</v>
      </c>
      <c r="B42" s="6" t="s">
        <v>120</v>
      </c>
      <c r="C42" s="3">
        <v>570</v>
      </c>
      <c r="D42" s="3">
        <v>330</v>
      </c>
      <c r="E42" s="3">
        <v>112</v>
      </c>
      <c r="F42" s="5">
        <f t="shared" si="5"/>
        <v>180</v>
      </c>
      <c r="G42" s="5">
        <v>580</v>
      </c>
      <c r="H42" s="5">
        <v>340</v>
      </c>
      <c r="I42" s="5">
        <v>125</v>
      </c>
      <c r="J42" s="3" t="s">
        <v>131</v>
      </c>
      <c r="K42" s="3" t="s">
        <v>124</v>
      </c>
      <c r="L42" s="3">
        <v>7</v>
      </c>
      <c r="M42" s="3"/>
      <c r="N42" s="3">
        <v>7</v>
      </c>
      <c r="O42" s="4">
        <f t="shared" si="6"/>
        <v>449.44181594007654</v>
      </c>
      <c r="P42" s="3"/>
      <c r="Q42" s="3"/>
    </row>
    <row r="43" spans="1:17" s="1" customFormat="1">
      <c r="A43" s="6" t="s">
        <v>153</v>
      </c>
      <c r="B43" s="6" t="s">
        <v>120</v>
      </c>
      <c r="C43" s="3">
        <v>620</v>
      </c>
      <c r="D43" s="3">
        <v>240</v>
      </c>
      <c r="E43" s="3">
        <v>239</v>
      </c>
      <c r="F43" s="5">
        <f t="shared" si="5"/>
        <v>172</v>
      </c>
      <c r="G43" s="5">
        <v>630</v>
      </c>
      <c r="H43" s="5">
        <v>250</v>
      </c>
      <c r="I43" s="5">
        <v>252</v>
      </c>
      <c r="J43" s="3" t="s">
        <v>131</v>
      </c>
      <c r="K43" s="3" t="s">
        <v>124</v>
      </c>
      <c r="L43" s="3">
        <v>7</v>
      </c>
      <c r="M43" s="3"/>
      <c r="N43" s="3">
        <v>7</v>
      </c>
      <c r="O43" s="4">
        <f t="shared" si="6"/>
        <v>439.50052679700667</v>
      </c>
      <c r="P43" s="3"/>
      <c r="Q43" s="3"/>
    </row>
    <row r="44" spans="1:17" s="1" customFormat="1">
      <c r="A44" s="6" t="s">
        <v>152</v>
      </c>
      <c r="B44" s="6" t="s">
        <v>120</v>
      </c>
      <c r="C44" s="3">
        <v>340</v>
      </c>
      <c r="D44" s="3">
        <v>150</v>
      </c>
      <c r="E44" s="3">
        <v>80</v>
      </c>
      <c r="F44" s="5">
        <f t="shared" si="5"/>
        <v>98</v>
      </c>
      <c r="G44" s="7" t="s">
        <v>147</v>
      </c>
      <c r="H44" s="7"/>
      <c r="I44" s="7"/>
      <c r="J44" s="3" t="s">
        <v>125</v>
      </c>
      <c r="K44" s="3" t="s">
        <v>124</v>
      </c>
      <c r="L44" s="3">
        <v>7</v>
      </c>
      <c r="M44" s="3"/>
      <c r="N44" s="3">
        <v>6.6</v>
      </c>
      <c r="O44" s="4">
        <f t="shared" si="6"/>
        <v>314.20169882799064</v>
      </c>
      <c r="P44" s="3"/>
      <c r="Q44" s="3"/>
    </row>
    <row r="45" spans="1:17" s="1" customFormat="1">
      <c r="A45" s="6" t="s">
        <v>151</v>
      </c>
      <c r="B45" s="6" t="s">
        <v>120</v>
      </c>
      <c r="C45" s="3">
        <v>340</v>
      </c>
      <c r="D45" s="3">
        <v>150</v>
      </c>
      <c r="E45" s="3">
        <v>80</v>
      </c>
      <c r="F45" s="5">
        <f t="shared" si="5"/>
        <v>98</v>
      </c>
      <c r="G45" s="7" t="s">
        <v>147</v>
      </c>
      <c r="H45" s="7"/>
      <c r="I45" s="7"/>
      <c r="J45" s="3" t="s">
        <v>125</v>
      </c>
      <c r="K45" s="3" t="s">
        <v>124</v>
      </c>
      <c r="L45" s="3">
        <v>7</v>
      </c>
      <c r="M45" s="3"/>
      <c r="N45" s="3">
        <v>6.6</v>
      </c>
      <c r="O45" s="4">
        <f t="shared" si="6"/>
        <v>314.20169882799064</v>
      </c>
      <c r="P45" s="3"/>
      <c r="Q45" s="3"/>
    </row>
    <row r="46" spans="1:17" s="1" customFormat="1">
      <c r="A46" s="6" t="s">
        <v>150</v>
      </c>
      <c r="B46" s="6" t="s">
        <v>120</v>
      </c>
      <c r="C46" s="3">
        <v>340</v>
      </c>
      <c r="D46" s="3">
        <v>150</v>
      </c>
      <c r="E46" s="3">
        <v>112</v>
      </c>
      <c r="F46" s="5">
        <f t="shared" si="5"/>
        <v>98</v>
      </c>
      <c r="G46" s="7" t="s">
        <v>147</v>
      </c>
      <c r="H46" s="7"/>
      <c r="I46" s="7"/>
      <c r="J46" s="3" t="s">
        <v>125</v>
      </c>
      <c r="K46" s="3" t="s">
        <v>124</v>
      </c>
      <c r="L46" s="3">
        <v>7</v>
      </c>
      <c r="M46" s="3"/>
      <c r="N46" s="3">
        <v>6.6</v>
      </c>
      <c r="O46" s="4">
        <f t="shared" si="6"/>
        <v>314.20169882799064</v>
      </c>
      <c r="P46" s="3"/>
      <c r="Q46" s="3"/>
    </row>
    <row r="47" spans="1:17" s="1" customFormat="1">
      <c r="A47" s="6" t="s">
        <v>149</v>
      </c>
      <c r="B47" s="6" t="s">
        <v>120</v>
      </c>
      <c r="C47" s="3">
        <v>340</v>
      </c>
      <c r="D47" s="3">
        <v>150</v>
      </c>
      <c r="E47" s="3">
        <v>144</v>
      </c>
      <c r="F47" s="5">
        <f t="shared" si="5"/>
        <v>98</v>
      </c>
      <c r="G47" s="7" t="s">
        <v>147</v>
      </c>
      <c r="H47" s="7"/>
      <c r="I47" s="7"/>
      <c r="J47" s="3" t="s">
        <v>125</v>
      </c>
      <c r="K47" s="3" t="s">
        <v>124</v>
      </c>
      <c r="L47" s="3">
        <v>7</v>
      </c>
      <c r="M47" s="3"/>
      <c r="N47" s="3">
        <v>6.6</v>
      </c>
      <c r="O47" s="4">
        <f t="shared" si="6"/>
        <v>314.20169882799064</v>
      </c>
      <c r="P47" s="3"/>
      <c r="Q47" s="3"/>
    </row>
    <row r="48" spans="1:17" s="1" customFormat="1">
      <c r="A48" s="6" t="s">
        <v>148</v>
      </c>
      <c r="B48" s="6" t="s">
        <v>120</v>
      </c>
      <c r="C48" s="3">
        <v>340</v>
      </c>
      <c r="D48" s="3">
        <v>150</v>
      </c>
      <c r="E48" s="3">
        <v>144</v>
      </c>
      <c r="F48" s="5">
        <f t="shared" si="5"/>
        <v>98</v>
      </c>
      <c r="G48" s="7" t="s">
        <v>147</v>
      </c>
      <c r="H48" s="7"/>
      <c r="I48" s="7"/>
      <c r="J48" s="3" t="s">
        <v>125</v>
      </c>
      <c r="K48" s="3" t="s">
        <v>124</v>
      </c>
      <c r="L48" s="3">
        <v>7</v>
      </c>
      <c r="M48" s="3"/>
      <c r="N48" s="3">
        <v>6.6</v>
      </c>
      <c r="O48" s="4">
        <f t="shared" si="6"/>
        <v>314.20169882799064</v>
      </c>
      <c r="P48" s="3"/>
      <c r="Q48" s="3"/>
    </row>
    <row r="49" spans="1:17" s="1" customFormat="1">
      <c r="A49" s="6" t="s">
        <v>146</v>
      </c>
      <c r="B49" s="6" t="s">
        <v>120</v>
      </c>
      <c r="C49" s="3">
        <v>595</v>
      </c>
      <c r="D49" s="3">
        <v>230</v>
      </c>
      <c r="E49" s="3">
        <v>160</v>
      </c>
      <c r="F49" s="5">
        <f t="shared" si="5"/>
        <v>165</v>
      </c>
      <c r="G49" s="5">
        <v>605</v>
      </c>
      <c r="H49" s="5">
        <v>240</v>
      </c>
      <c r="I49" s="5">
        <v>173</v>
      </c>
      <c r="J49" s="3" t="s">
        <v>131</v>
      </c>
      <c r="K49" s="3" t="s">
        <v>124</v>
      </c>
      <c r="L49" s="3">
        <v>7</v>
      </c>
      <c r="M49" s="3"/>
      <c r="N49" s="3">
        <v>7</v>
      </c>
      <c r="O49" s="4">
        <f t="shared" si="6"/>
        <v>430.60741559400782</v>
      </c>
      <c r="P49" s="3"/>
      <c r="Q49" s="3"/>
    </row>
    <row r="50" spans="1:17" s="1" customFormat="1">
      <c r="A50" s="6" t="s">
        <v>145</v>
      </c>
      <c r="B50" s="6" t="s">
        <v>120</v>
      </c>
      <c r="C50" s="3">
        <v>500</v>
      </c>
      <c r="D50" s="3">
        <v>400</v>
      </c>
      <c r="E50" s="3">
        <v>320</v>
      </c>
      <c r="F50" s="5">
        <f t="shared" si="5"/>
        <v>180</v>
      </c>
      <c r="G50" s="5">
        <v>510</v>
      </c>
      <c r="H50" s="5">
        <v>410</v>
      </c>
      <c r="I50" s="5">
        <v>333</v>
      </c>
      <c r="J50" s="3" t="s">
        <v>131</v>
      </c>
      <c r="K50" s="3" t="s">
        <v>124</v>
      </c>
      <c r="L50" s="3">
        <v>7</v>
      </c>
      <c r="M50" s="3"/>
      <c r="N50" s="3">
        <v>7</v>
      </c>
      <c r="O50" s="4">
        <f t="shared" si="6"/>
        <v>449.44181594007654</v>
      </c>
      <c r="P50" s="3"/>
      <c r="Q50" s="3"/>
    </row>
    <row r="51" spans="1:17" s="1" customFormat="1">
      <c r="A51" s="6" t="s">
        <v>144</v>
      </c>
      <c r="B51" s="6" t="s">
        <v>120</v>
      </c>
      <c r="C51" s="3">
        <v>500</v>
      </c>
      <c r="D51" s="3">
        <v>400</v>
      </c>
      <c r="E51" s="3">
        <v>280</v>
      </c>
      <c r="F51" s="5">
        <f t="shared" si="5"/>
        <v>180</v>
      </c>
      <c r="G51" s="5">
        <v>510</v>
      </c>
      <c r="H51" s="5">
        <v>410</v>
      </c>
      <c r="I51" s="5">
        <v>293</v>
      </c>
      <c r="J51" s="3" t="s">
        <v>131</v>
      </c>
      <c r="K51" s="3" t="s">
        <v>124</v>
      </c>
      <c r="L51" s="3">
        <v>7</v>
      </c>
      <c r="M51" s="3"/>
      <c r="N51" s="3">
        <v>7</v>
      </c>
      <c r="O51" s="4">
        <f t="shared" si="6"/>
        <v>449.44181594007654</v>
      </c>
      <c r="P51" s="3"/>
      <c r="Q51" s="3"/>
    </row>
    <row r="52" spans="1:17" s="1" customFormat="1">
      <c r="A52" s="6" t="s">
        <v>143</v>
      </c>
      <c r="B52" s="6" t="s">
        <v>120</v>
      </c>
      <c r="C52" s="3">
        <v>300</v>
      </c>
      <c r="D52" s="3">
        <v>170</v>
      </c>
      <c r="E52" s="3">
        <v>110</v>
      </c>
      <c r="F52" s="5">
        <f t="shared" si="5"/>
        <v>94</v>
      </c>
      <c r="G52" s="5">
        <v>310</v>
      </c>
      <c r="H52" s="5">
        <v>180</v>
      </c>
      <c r="I52" s="5">
        <v>123</v>
      </c>
      <c r="J52" s="3" t="s">
        <v>131</v>
      </c>
      <c r="K52" s="3" t="s">
        <v>124</v>
      </c>
      <c r="L52" s="3">
        <v>7</v>
      </c>
      <c r="M52" s="3"/>
      <c r="N52" s="3">
        <v>7</v>
      </c>
      <c r="O52" s="4">
        <f t="shared" si="6"/>
        <v>326.48129774085584</v>
      </c>
      <c r="P52" s="3"/>
      <c r="Q52" s="3"/>
    </row>
    <row r="53" spans="1:17" s="1" customFormat="1">
      <c r="A53" s="6" t="s">
        <v>142</v>
      </c>
      <c r="B53" s="6" t="s">
        <v>120</v>
      </c>
      <c r="C53" s="3">
        <v>450</v>
      </c>
      <c r="D53" s="3">
        <v>400</v>
      </c>
      <c r="E53" s="3">
        <v>260</v>
      </c>
      <c r="F53" s="5">
        <f t="shared" si="5"/>
        <v>170</v>
      </c>
      <c r="G53" s="5">
        <v>460</v>
      </c>
      <c r="H53" s="5">
        <v>410</v>
      </c>
      <c r="I53" s="5">
        <v>273</v>
      </c>
      <c r="J53" s="3" t="s">
        <v>125</v>
      </c>
      <c r="K53" s="3" t="s">
        <v>124</v>
      </c>
      <c r="L53" s="3">
        <v>7</v>
      </c>
      <c r="M53" s="3"/>
      <c r="N53" s="3">
        <v>6.6</v>
      </c>
      <c r="O53" s="4">
        <f t="shared" si="6"/>
        <v>412.00849339196947</v>
      </c>
      <c r="P53" s="3"/>
      <c r="Q53" s="3"/>
    </row>
    <row r="54" spans="1:17" s="1" customFormat="1">
      <c r="A54" s="6" t="s">
        <v>141</v>
      </c>
      <c r="B54" s="6" t="s">
        <v>120</v>
      </c>
      <c r="C54" s="3">
        <v>440</v>
      </c>
      <c r="D54" s="3">
        <v>355</v>
      </c>
      <c r="E54" s="3">
        <v>614</v>
      </c>
      <c r="F54" s="5">
        <f t="shared" si="5"/>
        <v>159</v>
      </c>
      <c r="G54" s="5">
        <v>450</v>
      </c>
      <c r="H54" s="5">
        <v>365</v>
      </c>
      <c r="I54" s="5">
        <v>627</v>
      </c>
      <c r="J54" s="3" t="s">
        <v>131</v>
      </c>
      <c r="K54" s="3" t="s">
        <v>124</v>
      </c>
      <c r="L54" s="3">
        <v>7</v>
      </c>
      <c r="M54" s="3"/>
      <c r="N54" s="3">
        <v>7</v>
      </c>
      <c r="O54" s="4">
        <f t="shared" si="6"/>
        <v>422.83096982060079</v>
      </c>
      <c r="P54" s="3"/>
      <c r="Q54" s="3"/>
    </row>
    <row r="55" spans="1:17" s="1" customFormat="1">
      <c r="A55" s="6" t="s">
        <v>140</v>
      </c>
      <c r="B55" s="6" t="s">
        <v>120</v>
      </c>
      <c r="C55" s="3">
        <v>440</v>
      </c>
      <c r="D55" s="3">
        <v>405</v>
      </c>
      <c r="E55" s="3">
        <v>614</v>
      </c>
      <c r="F55" s="5">
        <f t="shared" si="5"/>
        <v>169</v>
      </c>
      <c r="G55" s="5">
        <v>450</v>
      </c>
      <c r="H55" s="5">
        <v>415</v>
      </c>
      <c r="I55" s="5">
        <v>627</v>
      </c>
      <c r="J55" s="3" t="s">
        <v>131</v>
      </c>
      <c r="K55" s="3" t="s">
        <v>124</v>
      </c>
      <c r="L55" s="3">
        <v>7</v>
      </c>
      <c r="M55" s="3"/>
      <c r="N55" s="3">
        <v>7</v>
      </c>
      <c r="O55" s="4">
        <f t="shared" si="6"/>
        <v>435.71214216051959</v>
      </c>
      <c r="P55" s="3"/>
      <c r="Q55" s="3"/>
    </row>
    <row r="56" spans="1:17" s="1" customFormat="1">
      <c r="A56" s="6" t="s">
        <v>139</v>
      </c>
      <c r="B56" s="6" t="s">
        <v>120</v>
      </c>
      <c r="C56" s="3">
        <v>455</v>
      </c>
      <c r="D56" s="3">
        <v>440</v>
      </c>
      <c r="E56" s="3">
        <v>614</v>
      </c>
      <c r="F56" s="5">
        <f t="shared" si="5"/>
        <v>179</v>
      </c>
      <c r="G56" s="5">
        <v>465</v>
      </c>
      <c r="H56" s="5">
        <v>450</v>
      </c>
      <c r="I56" s="5">
        <v>627</v>
      </c>
      <c r="J56" s="3" t="s">
        <v>131</v>
      </c>
      <c r="K56" s="3" t="s">
        <v>124</v>
      </c>
      <c r="L56" s="3">
        <v>7</v>
      </c>
      <c r="M56" s="3"/>
      <c r="N56" s="3">
        <v>7</v>
      </c>
      <c r="O56" s="4">
        <f t="shared" si="6"/>
        <v>448.21160327151716</v>
      </c>
      <c r="P56" s="3"/>
      <c r="Q56" s="3"/>
    </row>
    <row r="57" spans="1:17" s="1" customFormat="1">
      <c r="A57" s="6" t="s">
        <v>138</v>
      </c>
      <c r="B57" s="6" t="s">
        <v>120</v>
      </c>
      <c r="C57" s="3">
        <v>555</v>
      </c>
      <c r="D57" s="3">
        <v>440</v>
      </c>
      <c r="E57" s="3">
        <v>614</v>
      </c>
      <c r="F57" s="5">
        <f t="shared" si="5"/>
        <v>199</v>
      </c>
      <c r="G57" s="5">
        <v>565</v>
      </c>
      <c r="H57" s="5">
        <v>450</v>
      </c>
      <c r="I57" s="5">
        <v>627</v>
      </c>
      <c r="J57" s="3" t="s">
        <v>131</v>
      </c>
      <c r="K57" s="3" t="s">
        <v>124</v>
      </c>
      <c r="L57" s="3">
        <v>7</v>
      </c>
      <c r="M57" s="3"/>
      <c r="N57" s="3">
        <v>7</v>
      </c>
      <c r="O57" s="4">
        <f t="shared" si="6"/>
        <v>472.18818677723868</v>
      </c>
      <c r="P57" s="3"/>
      <c r="Q57" s="3"/>
    </row>
    <row r="58" spans="1:17" s="1" customFormat="1">
      <c r="A58" s="6" t="s">
        <v>137</v>
      </c>
      <c r="B58" s="6" t="s">
        <v>120</v>
      </c>
      <c r="C58" s="3">
        <v>482</v>
      </c>
      <c r="D58" s="3">
        <v>410</v>
      </c>
      <c r="E58" s="3">
        <v>500</v>
      </c>
      <c r="F58" s="5">
        <f t="shared" si="5"/>
        <v>178.4</v>
      </c>
      <c r="G58" s="5">
        <v>492</v>
      </c>
      <c r="H58" s="5">
        <v>420</v>
      </c>
      <c r="I58" s="5">
        <v>513</v>
      </c>
      <c r="J58" s="3" t="s">
        <v>17</v>
      </c>
      <c r="K58" s="3" t="s">
        <v>124</v>
      </c>
      <c r="L58" s="3">
        <v>7</v>
      </c>
      <c r="M58" s="3"/>
      <c r="N58" s="3">
        <v>7.2</v>
      </c>
      <c r="O58" s="4">
        <f t="shared" si="6"/>
        <v>460.25670788223528</v>
      </c>
      <c r="P58" s="3"/>
      <c r="Q58" s="3"/>
    </row>
    <row r="59" spans="1:17" s="1" customFormat="1">
      <c r="A59" s="6" t="s">
        <v>136</v>
      </c>
      <c r="B59" s="6" t="s">
        <v>120</v>
      </c>
      <c r="C59" s="3">
        <v>482</v>
      </c>
      <c r="D59" s="3">
        <v>460</v>
      </c>
      <c r="E59" s="3">
        <v>500</v>
      </c>
      <c r="F59" s="5">
        <f t="shared" si="5"/>
        <v>188.4</v>
      </c>
      <c r="G59" s="5">
        <v>492</v>
      </c>
      <c r="H59" s="5">
        <v>420</v>
      </c>
      <c r="I59" s="5">
        <v>513</v>
      </c>
      <c r="J59" s="3" t="s">
        <v>17</v>
      </c>
      <c r="K59" s="3" t="s">
        <v>124</v>
      </c>
      <c r="L59" s="3">
        <v>7</v>
      </c>
      <c r="M59" s="3"/>
      <c r="N59" s="3">
        <v>7.2</v>
      </c>
      <c r="O59" s="4">
        <f t="shared" si="6"/>
        <v>472.77408474992416</v>
      </c>
      <c r="P59" s="3"/>
      <c r="Q59" s="3"/>
    </row>
    <row r="60" spans="1:17" s="1" customFormat="1">
      <c r="A60" s="6" t="s">
        <v>135</v>
      </c>
      <c r="B60" s="6" t="s">
        <v>120</v>
      </c>
      <c r="C60" s="3">
        <v>560</v>
      </c>
      <c r="D60" s="3">
        <v>482</v>
      </c>
      <c r="E60" s="3">
        <v>500</v>
      </c>
      <c r="F60" s="5">
        <f t="shared" si="5"/>
        <v>208.4</v>
      </c>
      <c r="G60" s="5">
        <v>570</v>
      </c>
      <c r="H60" s="5">
        <v>492</v>
      </c>
      <c r="I60" s="5">
        <v>513</v>
      </c>
      <c r="J60" s="3" t="s">
        <v>17</v>
      </c>
      <c r="K60" s="3" t="s">
        <v>124</v>
      </c>
      <c r="L60" s="3">
        <v>7</v>
      </c>
      <c r="M60" s="3"/>
      <c r="N60" s="3">
        <v>7.2</v>
      </c>
      <c r="O60" s="4">
        <f t="shared" si="6"/>
        <v>496.83426049353693</v>
      </c>
      <c r="P60" s="3"/>
      <c r="Q60" s="3"/>
    </row>
    <row r="61" spans="1:17" s="1" customFormat="1">
      <c r="A61" s="6" t="s">
        <v>134</v>
      </c>
      <c r="B61" s="6" t="s">
        <v>120</v>
      </c>
      <c r="C61" s="3">
        <v>875</v>
      </c>
      <c r="D61" s="3">
        <v>435</v>
      </c>
      <c r="E61" s="3">
        <v>457</v>
      </c>
      <c r="F61" s="5">
        <f t="shared" si="5"/>
        <v>262</v>
      </c>
      <c r="G61" s="5">
        <v>885</v>
      </c>
      <c r="H61" s="5">
        <v>445</v>
      </c>
      <c r="I61" s="5">
        <v>470</v>
      </c>
      <c r="J61" s="3" t="s">
        <v>17</v>
      </c>
      <c r="K61" s="3" t="s">
        <v>124</v>
      </c>
      <c r="L61" s="3">
        <v>7</v>
      </c>
      <c r="M61" s="3"/>
      <c r="N61" s="3">
        <v>7.2</v>
      </c>
      <c r="O61" s="4">
        <f t="shared" si="6"/>
        <v>556.05544248422643</v>
      </c>
      <c r="P61" s="3"/>
      <c r="Q61" s="3"/>
    </row>
    <row r="62" spans="1:17" s="1" customFormat="1">
      <c r="A62" s="6" t="s">
        <v>133</v>
      </c>
      <c r="B62" s="6" t="s">
        <v>120</v>
      </c>
      <c r="C62" s="3">
        <v>552</v>
      </c>
      <c r="D62" s="3">
        <v>150</v>
      </c>
      <c r="E62" s="3">
        <v>59</v>
      </c>
      <c r="F62" s="5">
        <f t="shared" si="5"/>
        <v>140.4</v>
      </c>
      <c r="G62" s="5">
        <v>557</v>
      </c>
      <c r="H62" s="5">
        <v>155</v>
      </c>
      <c r="I62" s="5">
        <v>65</v>
      </c>
      <c r="J62" s="3" t="s">
        <v>21</v>
      </c>
      <c r="K62" s="3" t="s">
        <v>0</v>
      </c>
      <c r="L62" s="3">
        <v>3</v>
      </c>
      <c r="M62" s="3"/>
      <c r="N62" s="3">
        <v>4.5</v>
      </c>
      <c r="O62" s="4">
        <f t="shared" si="6"/>
        <v>166.25177391886172</v>
      </c>
      <c r="P62" s="3"/>
      <c r="Q62" s="3"/>
    </row>
    <row r="63" spans="1:17" s="1" customFormat="1">
      <c r="A63" s="6" t="s">
        <v>132</v>
      </c>
      <c r="B63" s="6" t="s">
        <v>120</v>
      </c>
      <c r="C63" s="3">
        <v>850</v>
      </c>
      <c r="D63" s="3">
        <v>555</v>
      </c>
      <c r="E63" s="3">
        <v>500</v>
      </c>
      <c r="F63" s="5">
        <f t="shared" si="5"/>
        <v>281</v>
      </c>
      <c r="G63" s="5">
        <v>860</v>
      </c>
      <c r="H63" s="5">
        <v>565</v>
      </c>
      <c r="I63" s="5">
        <v>513</v>
      </c>
      <c r="J63" s="3" t="s">
        <v>131</v>
      </c>
      <c r="K63" s="3" t="s">
        <v>124</v>
      </c>
      <c r="L63" s="3">
        <v>7</v>
      </c>
      <c r="M63" s="3"/>
      <c r="N63" s="3">
        <v>7</v>
      </c>
      <c r="O63" s="4">
        <f t="shared" si="6"/>
        <v>559.55517094208801</v>
      </c>
      <c r="P63" s="3"/>
      <c r="Q63" s="3"/>
    </row>
    <row r="64" spans="1:17" s="1" customFormat="1">
      <c r="A64" s="6" t="s">
        <v>130</v>
      </c>
      <c r="B64" s="6" t="s">
        <v>120</v>
      </c>
      <c r="C64" s="3">
        <v>95</v>
      </c>
      <c r="D64" s="3">
        <v>73</v>
      </c>
      <c r="E64" s="3">
        <v>342</v>
      </c>
      <c r="F64" s="5">
        <f t="shared" si="5"/>
        <v>33.6</v>
      </c>
      <c r="G64" s="7" t="s">
        <v>128</v>
      </c>
      <c r="H64" s="7"/>
      <c r="I64" s="7"/>
      <c r="J64" s="3" t="s">
        <v>127</v>
      </c>
      <c r="K64" s="3" t="s">
        <v>20</v>
      </c>
      <c r="L64" s="3">
        <v>4</v>
      </c>
      <c r="M64" s="3"/>
      <c r="N64" s="3">
        <v>7.5</v>
      </c>
      <c r="O64" s="4">
        <f t="shared" si="6"/>
        <v>158.68585757065554</v>
      </c>
      <c r="P64" s="3"/>
      <c r="Q64" s="3"/>
    </row>
    <row r="65" spans="1:17" s="1" customFormat="1">
      <c r="A65" s="6" t="s">
        <v>129</v>
      </c>
      <c r="B65" s="6" t="s">
        <v>120</v>
      </c>
      <c r="C65" s="3">
        <v>95</v>
      </c>
      <c r="D65" s="3">
        <v>73</v>
      </c>
      <c r="E65" s="3">
        <v>278</v>
      </c>
      <c r="F65" s="5">
        <f t="shared" si="5"/>
        <v>33.6</v>
      </c>
      <c r="G65" s="7" t="s">
        <v>128</v>
      </c>
      <c r="H65" s="7"/>
      <c r="I65" s="7"/>
      <c r="J65" s="3" t="s">
        <v>127</v>
      </c>
      <c r="K65" s="3" t="s">
        <v>20</v>
      </c>
      <c r="L65" s="3">
        <v>4</v>
      </c>
      <c r="M65" s="3"/>
      <c r="N65" s="3">
        <v>7.5</v>
      </c>
      <c r="O65" s="4">
        <f t="shared" si="6"/>
        <v>158.68585757065554</v>
      </c>
      <c r="P65" s="3"/>
      <c r="Q65" s="3"/>
    </row>
    <row r="66" spans="1:17" s="1" customFormat="1">
      <c r="A66" s="6" t="s">
        <v>126</v>
      </c>
      <c r="B66" s="6" t="s">
        <v>120</v>
      </c>
      <c r="C66" s="3">
        <v>500</v>
      </c>
      <c r="D66" s="3">
        <v>380</v>
      </c>
      <c r="E66" s="3">
        <v>289</v>
      </c>
      <c r="F66" s="5">
        <f t="shared" si="5"/>
        <v>176</v>
      </c>
      <c r="G66" s="5">
        <v>510</v>
      </c>
      <c r="H66" s="5">
        <v>390</v>
      </c>
      <c r="I66" s="5">
        <v>302</v>
      </c>
      <c r="J66" s="3" t="s">
        <v>125</v>
      </c>
      <c r="K66" s="3" t="s">
        <v>124</v>
      </c>
      <c r="L66" s="3">
        <v>7</v>
      </c>
      <c r="M66" s="3"/>
      <c r="N66" s="3">
        <v>6.6</v>
      </c>
      <c r="O66" s="4">
        <f t="shared" si="6"/>
        <v>419.09987584797483</v>
      </c>
      <c r="P66" s="3"/>
      <c r="Q66" s="3"/>
    </row>
    <row r="67" spans="1:17" s="1" customFormat="1">
      <c r="A67" s="6" t="s">
        <v>123</v>
      </c>
      <c r="B67" s="6" t="s">
        <v>120</v>
      </c>
      <c r="C67" s="3">
        <v>480</v>
      </c>
      <c r="D67" s="3">
        <v>410</v>
      </c>
      <c r="E67" s="3">
        <v>150</v>
      </c>
      <c r="F67" s="5">
        <f t="shared" si="5"/>
        <v>178</v>
      </c>
      <c r="G67" s="5">
        <v>485</v>
      </c>
      <c r="H67" s="5">
        <v>415</v>
      </c>
      <c r="I67" s="5">
        <v>156</v>
      </c>
      <c r="J67" s="3" t="s">
        <v>101</v>
      </c>
      <c r="K67" s="3" t="s">
        <v>20</v>
      </c>
      <c r="L67" s="3">
        <v>4</v>
      </c>
      <c r="M67" s="3"/>
      <c r="N67" s="3">
        <v>5</v>
      </c>
      <c r="O67" s="4">
        <f t="shared" si="6"/>
        <v>240.26730707082783</v>
      </c>
      <c r="P67" s="3"/>
      <c r="Q67" s="3"/>
    </row>
    <row r="68" spans="1:17" s="1" customFormat="1">
      <c r="A68" s="6" t="s">
        <v>122</v>
      </c>
      <c r="B68" s="6" t="s">
        <v>120</v>
      </c>
      <c r="C68" s="3">
        <v>480</v>
      </c>
      <c r="D68" s="3">
        <v>460</v>
      </c>
      <c r="E68" s="3">
        <v>150</v>
      </c>
      <c r="F68" s="5">
        <f t="shared" si="5"/>
        <v>188</v>
      </c>
      <c r="G68" s="5">
        <v>485</v>
      </c>
      <c r="H68" s="5">
        <v>465</v>
      </c>
      <c r="I68" s="5">
        <v>156</v>
      </c>
      <c r="J68" s="3" t="s">
        <v>101</v>
      </c>
      <c r="K68" s="3" t="s">
        <v>20</v>
      </c>
      <c r="L68" s="3">
        <v>4</v>
      </c>
      <c r="M68" s="3"/>
      <c r="N68" s="3">
        <v>5</v>
      </c>
      <c r="O68" s="4">
        <f t="shared" si="6"/>
        <v>246.81622268456317</v>
      </c>
      <c r="P68" s="3"/>
      <c r="Q68" s="3"/>
    </row>
    <row r="69" spans="1:17" s="1" customFormat="1">
      <c r="A69" s="6" t="s">
        <v>121</v>
      </c>
      <c r="B69" s="6" t="s">
        <v>120</v>
      </c>
      <c r="C69" s="3">
        <v>510</v>
      </c>
      <c r="D69" s="3">
        <v>480</v>
      </c>
      <c r="E69" s="3">
        <v>175</v>
      </c>
      <c r="F69" s="5">
        <f t="shared" si="5"/>
        <v>198</v>
      </c>
      <c r="G69" s="5">
        <v>515</v>
      </c>
      <c r="H69" s="5">
        <v>485</v>
      </c>
      <c r="I69" s="5">
        <v>181</v>
      </c>
      <c r="J69" s="3" t="s">
        <v>101</v>
      </c>
      <c r="K69" s="3" t="s">
        <v>20</v>
      </c>
      <c r="L69" s="3">
        <v>4</v>
      </c>
      <c r="M69" s="3"/>
      <c r="N69" s="3">
        <v>5</v>
      </c>
      <c r="O69" s="4">
        <f t="shared" si="6"/>
        <v>253.1904457034797</v>
      </c>
      <c r="P69" s="3"/>
      <c r="Q69" s="3"/>
    </row>
    <row r="70" spans="1:17" s="1" customFormat="1">
      <c r="A70" s="3" t="s">
        <v>119</v>
      </c>
      <c r="B70" s="3" t="s">
        <v>8</v>
      </c>
      <c r="C70" s="3">
        <v>460</v>
      </c>
      <c r="D70" s="3">
        <v>220</v>
      </c>
      <c r="E70" s="3">
        <v>95</v>
      </c>
      <c r="F70" s="5">
        <f t="shared" si="5"/>
        <v>136</v>
      </c>
      <c r="G70" s="3">
        <v>472.4</v>
      </c>
      <c r="H70" s="3">
        <v>232.4</v>
      </c>
      <c r="I70" s="3">
        <v>119.8</v>
      </c>
      <c r="J70" s="3" t="s">
        <v>11</v>
      </c>
      <c r="K70" s="3">
        <v>8</v>
      </c>
      <c r="L70" s="3">
        <v>6.2</v>
      </c>
      <c r="M70" s="3" t="s">
        <v>10</v>
      </c>
      <c r="N70" s="3">
        <v>6.5</v>
      </c>
      <c r="O70" s="4">
        <f t="shared" si="6"/>
        <v>341.83854995019323</v>
      </c>
      <c r="P70" s="3">
        <v>324.60000000000002</v>
      </c>
      <c r="Q70" s="3"/>
    </row>
    <row r="71" spans="1:17" s="1" customFormat="1">
      <c r="A71" s="3" t="s">
        <v>118</v>
      </c>
      <c r="B71" s="3" t="s">
        <v>8</v>
      </c>
      <c r="C71" s="3">
        <v>860</v>
      </c>
      <c r="D71" s="3">
        <v>220</v>
      </c>
      <c r="E71" s="3">
        <v>95</v>
      </c>
      <c r="F71" s="5">
        <f t="shared" si="5"/>
        <v>216</v>
      </c>
      <c r="G71" s="3">
        <v>872.4</v>
      </c>
      <c r="H71" s="3">
        <v>232.4</v>
      </c>
      <c r="I71" s="3">
        <v>119.8</v>
      </c>
      <c r="J71" s="3" t="s">
        <v>11</v>
      </c>
      <c r="K71" s="3">
        <v>8</v>
      </c>
      <c r="L71" s="3">
        <v>6.2</v>
      </c>
      <c r="M71" s="3" t="s">
        <v>10</v>
      </c>
      <c r="N71" s="3">
        <v>6.5</v>
      </c>
      <c r="O71" s="4">
        <f t="shared" si="6"/>
        <v>429.2112930325527</v>
      </c>
      <c r="P71" s="3">
        <v>717.7</v>
      </c>
      <c r="Q71" s="3"/>
    </row>
    <row r="72" spans="1:17" s="1" customFormat="1">
      <c r="A72" s="3" t="s">
        <v>117</v>
      </c>
      <c r="B72" s="3" t="s">
        <v>8</v>
      </c>
      <c r="C72" s="3">
        <v>860</v>
      </c>
      <c r="D72" s="3">
        <v>220</v>
      </c>
      <c r="E72" s="3">
        <v>185</v>
      </c>
      <c r="F72" s="5">
        <f t="shared" ref="F72:F103" si="7">((2*C72)+(2*D72))/10</f>
        <v>216</v>
      </c>
      <c r="G72" s="3">
        <v>872.4</v>
      </c>
      <c r="H72" s="3">
        <v>232.4</v>
      </c>
      <c r="I72" s="3">
        <v>209.8</v>
      </c>
      <c r="J72" s="3" t="s">
        <v>11</v>
      </c>
      <c r="K72" s="3">
        <v>8</v>
      </c>
      <c r="L72" s="3">
        <v>6.2</v>
      </c>
      <c r="M72" s="3" t="s">
        <v>10</v>
      </c>
      <c r="N72" s="3">
        <v>6.5</v>
      </c>
      <c r="O72" s="4">
        <f t="shared" ref="O72:O103" si="8">1.82*1.02*N72*POWER(L72,0.508)*POWER(F72,0.492)</f>
        <v>429.2112930325527</v>
      </c>
      <c r="P72" s="3"/>
      <c r="Q72" s="3"/>
    </row>
    <row r="73" spans="1:17" s="1" customFormat="1">
      <c r="A73" s="3" t="s">
        <v>116</v>
      </c>
      <c r="B73" s="3" t="s">
        <v>8</v>
      </c>
      <c r="C73" s="3"/>
      <c r="D73" s="3"/>
      <c r="E73" s="3"/>
      <c r="F73" s="5">
        <f t="shared" si="7"/>
        <v>0</v>
      </c>
      <c r="G73" s="3"/>
      <c r="H73" s="3"/>
      <c r="I73" s="3"/>
      <c r="J73" s="3" t="s">
        <v>11</v>
      </c>
      <c r="K73" s="3">
        <v>8</v>
      </c>
      <c r="L73" s="3">
        <v>6.2</v>
      </c>
      <c r="M73" s="3" t="s">
        <v>10</v>
      </c>
      <c r="N73" s="3">
        <v>6.5</v>
      </c>
      <c r="O73" s="4">
        <f t="shared" si="8"/>
        <v>0</v>
      </c>
      <c r="P73" s="3"/>
      <c r="Q73" s="3"/>
    </row>
    <row r="74" spans="1:17" s="1" customFormat="1">
      <c r="A74" s="3" t="s">
        <v>115</v>
      </c>
      <c r="B74" s="3" t="s">
        <v>8</v>
      </c>
      <c r="C74" s="3">
        <v>470</v>
      </c>
      <c r="D74" s="3">
        <v>330</v>
      </c>
      <c r="E74" s="3">
        <v>112</v>
      </c>
      <c r="F74" s="5">
        <f t="shared" si="7"/>
        <v>160</v>
      </c>
      <c r="G74" s="3">
        <v>482.4</v>
      </c>
      <c r="H74" s="3">
        <v>342.4</v>
      </c>
      <c r="I74" s="3">
        <v>136.80000000000001</v>
      </c>
      <c r="J74" s="3" t="s">
        <v>11</v>
      </c>
      <c r="K74" s="3">
        <v>8</v>
      </c>
      <c r="L74" s="3">
        <v>6.2</v>
      </c>
      <c r="M74" s="3" t="s">
        <v>10</v>
      </c>
      <c r="N74" s="3">
        <v>6.5</v>
      </c>
      <c r="O74" s="4">
        <f t="shared" si="8"/>
        <v>370.294214042487</v>
      </c>
      <c r="P74" s="3"/>
      <c r="Q74" s="3"/>
    </row>
    <row r="75" spans="1:17" s="1" customFormat="1">
      <c r="A75" s="3" t="s">
        <v>114</v>
      </c>
      <c r="B75" s="3" t="s">
        <v>8</v>
      </c>
      <c r="C75" s="3">
        <v>590</v>
      </c>
      <c r="D75" s="3">
        <v>197</v>
      </c>
      <c r="E75" s="3">
        <v>42</v>
      </c>
      <c r="F75" s="5">
        <f t="shared" si="7"/>
        <v>157.4</v>
      </c>
      <c r="G75" s="3">
        <v>597.6</v>
      </c>
      <c r="H75" s="3">
        <v>204.6</v>
      </c>
      <c r="I75" s="3">
        <v>57.2</v>
      </c>
      <c r="J75" s="3" t="s">
        <v>21</v>
      </c>
      <c r="K75" s="3" t="s">
        <v>20</v>
      </c>
      <c r="L75" s="3">
        <v>3.8</v>
      </c>
      <c r="M75" s="3" t="s">
        <v>19</v>
      </c>
      <c r="N75" s="3">
        <v>4.25</v>
      </c>
      <c r="O75" s="4">
        <f t="shared" si="8"/>
        <v>187.29098904050824</v>
      </c>
      <c r="P75" s="3"/>
      <c r="Q75" s="3"/>
    </row>
    <row r="76" spans="1:17" s="1" customFormat="1">
      <c r="A76" s="3" t="s">
        <v>113</v>
      </c>
      <c r="B76" s="3" t="s">
        <v>8</v>
      </c>
      <c r="C76" s="3">
        <v>505</v>
      </c>
      <c r="D76" s="3">
        <v>473</v>
      </c>
      <c r="E76" s="3">
        <v>60</v>
      </c>
      <c r="F76" s="5">
        <f t="shared" si="7"/>
        <v>195.6</v>
      </c>
      <c r="G76" s="3">
        <v>512.6</v>
      </c>
      <c r="H76" s="3">
        <v>480.6</v>
      </c>
      <c r="I76" s="3">
        <v>75.2</v>
      </c>
      <c r="J76" s="3" t="s">
        <v>21</v>
      </c>
      <c r="K76" s="3" t="s">
        <v>20</v>
      </c>
      <c r="L76" s="3">
        <v>3.8</v>
      </c>
      <c r="M76" s="3" t="s">
        <v>19</v>
      </c>
      <c r="N76" s="3">
        <v>4.25</v>
      </c>
      <c r="O76" s="4">
        <f t="shared" si="8"/>
        <v>208.42222664539457</v>
      </c>
      <c r="P76" s="3"/>
      <c r="Q76" s="3"/>
    </row>
    <row r="77" spans="1:17" s="1" customFormat="1">
      <c r="A77" s="3" t="s">
        <v>112</v>
      </c>
      <c r="B77" s="3" t="s">
        <v>8</v>
      </c>
      <c r="C77" s="3">
        <v>545</v>
      </c>
      <c r="D77" s="3">
        <v>505</v>
      </c>
      <c r="E77" s="3">
        <v>60</v>
      </c>
      <c r="F77" s="5">
        <f t="shared" si="7"/>
        <v>210</v>
      </c>
      <c r="G77" s="3">
        <v>552.6</v>
      </c>
      <c r="H77" s="3">
        <v>512.6</v>
      </c>
      <c r="I77" s="3">
        <v>75.2</v>
      </c>
      <c r="J77" s="3" t="s">
        <v>21</v>
      </c>
      <c r="K77" s="3" t="s">
        <v>20</v>
      </c>
      <c r="L77" s="3">
        <v>3.8</v>
      </c>
      <c r="M77" s="3" t="s">
        <v>19</v>
      </c>
      <c r="N77" s="3">
        <v>4.25</v>
      </c>
      <c r="O77" s="4">
        <f t="shared" si="8"/>
        <v>215.83528737386214</v>
      </c>
      <c r="P77" s="3"/>
      <c r="Q77" s="3"/>
    </row>
    <row r="78" spans="1:17" s="1" customFormat="1">
      <c r="A78" s="3" t="s">
        <v>111</v>
      </c>
      <c r="B78" s="3" t="s">
        <v>8</v>
      </c>
      <c r="C78" s="3">
        <v>566</v>
      </c>
      <c r="D78" s="3">
        <v>473</v>
      </c>
      <c r="E78" s="3">
        <v>60</v>
      </c>
      <c r="F78" s="5">
        <f t="shared" si="7"/>
        <v>207.8</v>
      </c>
      <c r="G78" s="3">
        <v>573.6</v>
      </c>
      <c r="H78" s="3">
        <v>480.6</v>
      </c>
      <c r="I78" s="3">
        <v>75.2</v>
      </c>
      <c r="J78" s="3" t="s">
        <v>21</v>
      </c>
      <c r="K78" s="3" t="s">
        <v>20</v>
      </c>
      <c r="L78" s="3">
        <v>3.8</v>
      </c>
      <c r="M78" s="3" t="s">
        <v>110</v>
      </c>
      <c r="N78" s="3">
        <v>4.25</v>
      </c>
      <c r="O78" s="4">
        <f t="shared" si="8"/>
        <v>214.71983469597424</v>
      </c>
      <c r="P78" s="3"/>
      <c r="Q78" s="3"/>
    </row>
    <row r="79" spans="1:17" s="1" customFormat="1">
      <c r="A79" s="3" t="s">
        <v>109</v>
      </c>
      <c r="B79" s="3" t="s">
        <v>8</v>
      </c>
      <c r="C79" s="3">
        <v>523</v>
      </c>
      <c r="D79" s="3">
        <v>55</v>
      </c>
      <c r="E79" s="3">
        <v>34</v>
      </c>
      <c r="F79" s="5">
        <f t="shared" si="7"/>
        <v>115.6</v>
      </c>
      <c r="G79" s="3">
        <v>530.6</v>
      </c>
      <c r="H79" s="3">
        <v>62.6</v>
      </c>
      <c r="I79" s="3">
        <v>49.2</v>
      </c>
      <c r="J79" s="3" t="s">
        <v>21</v>
      </c>
      <c r="K79" s="3" t="s">
        <v>20</v>
      </c>
      <c r="L79" s="3">
        <v>3.8</v>
      </c>
      <c r="M79" s="3" t="s">
        <v>19</v>
      </c>
      <c r="N79" s="3">
        <v>4.25</v>
      </c>
      <c r="O79" s="4">
        <f t="shared" si="8"/>
        <v>160.90361863215495</v>
      </c>
      <c r="P79" s="3"/>
      <c r="Q79" s="3"/>
    </row>
    <row r="80" spans="1:17" s="1" customFormat="1">
      <c r="A80" s="3" t="s">
        <v>108</v>
      </c>
      <c r="B80" s="3" t="s">
        <v>8</v>
      </c>
      <c r="C80" s="3">
        <v>930</v>
      </c>
      <c r="D80" s="3">
        <v>610</v>
      </c>
      <c r="E80" s="3">
        <v>220</v>
      </c>
      <c r="F80" s="5">
        <f t="shared" si="7"/>
        <v>308</v>
      </c>
      <c r="G80" s="3">
        <v>942.4</v>
      </c>
      <c r="H80" s="3">
        <v>622.4</v>
      </c>
      <c r="I80" s="3">
        <v>244.8</v>
      </c>
      <c r="J80" s="3" t="s">
        <v>11</v>
      </c>
      <c r="K80" s="3">
        <v>8</v>
      </c>
      <c r="L80" s="3">
        <v>6.2</v>
      </c>
      <c r="M80" s="3" t="s">
        <v>10</v>
      </c>
      <c r="N80" s="3">
        <v>6.5</v>
      </c>
      <c r="O80" s="4">
        <f t="shared" si="8"/>
        <v>511.07760056081673</v>
      </c>
      <c r="P80" s="3"/>
      <c r="Q80" s="3"/>
    </row>
    <row r="81" spans="1:17" s="1" customFormat="1">
      <c r="A81" s="3" t="s">
        <v>107</v>
      </c>
      <c r="B81" s="3" t="s">
        <v>8</v>
      </c>
      <c r="C81" s="3">
        <v>495</v>
      </c>
      <c r="D81" s="3">
        <v>470</v>
      </c>
      <c r="E81" s="3">
        <v>100</v>
      </c>
      <c r="F81" s="5">
        <f t="shared" si="7"/>
        <v>193</v>
      </c>
      <c r="G81" s="3">
        <v>507.4</v>
      </c>
      <c r="H81" s="3">
        <v>482.4</v>
      </c>
      <c r="I81" s="3">
        <v>124.8</v>
      </c>
      <c r="J81" s="3" t="s">
        <v>11</v>
      </c>
      <c r="K81" s="3">
        <v>8</v>
      </c>
      <c r="L81" s="3">
        <v>6.2</v>
      </c>
      <c r="M81" s="3" t="s">
        <v>10</v>
      </c>
      <c r="N81" s="3">
        <v>6.5</v>
      </c>
      <c r="O81" s="4">
        <f t="shared" si="8"/>
        <v>406.08232849521733</v>
      </c>
      <c r="P81" s="3"/>
      <c r="Q81" s="3"/>
    </row>
    <row r="82" spans="1:17" s="1" customFormat="1">
      <c r="A82" s="3" t="s">
        <v>106</v>
      </c>
      <c r="B82" s="3" t="s">
        <v>8</v>
      </c>
      <c r="C82" s="3">
        <v>570</v>
      </c>
      <c r="D82" s="3">
        <v>495</v>
      </c>
      <c r="E82" s="3">
        <v>100</v>
      </c>
      <c r="F82" s="5">
        <f t="shared" si="7"/>
        <v>213</v>
      </c>
      <c r="G82" s="3">
        <v>582.4</v>
      </c>
      <c r="H82" s="3">
        <v>507.4</v>
      </c>
      <c r="I82" s="3">
        <v>124.8</v>
      </c>
      <c r="J82" s="3" t="s">
        <v>11</v>
      </c>
      <c r="K82" s="3">
        <v>8</v>
      </c>
      <c r="L82" s="3">
        <v>6.2</v>
      </c>
      <c r="M82" s="3" t="s">
        <v>10</v>
      </c>
      <c r="N82" s="3">
        <v>6.5</v>
      </c>
      <c r="O82" s="4">
        <f t="shared" si="8"/>
        <v>426.26792955168349</v>
      </c>
      <c r="P82" s="3"/>
      <c r="Q82" s="3"/>
    </row>
    <row r="83" spans="1:17" s="1" customFormat="1">
      <c r="A83" s="3" t="s">
        <v>105</v>
      </c>
      <c r="B83" s="3" t="s">
        <v>8</v>
      </c>
      <c r="C83" s="3"/>
      <c r="D83" s="3"/>
      <c r="E83" s="3"/>
      <c r="F83" s="5">
        <f t="shared" si="7"/>
        <v>0</v>
      </c>
      <c r="G83" s="3"/>
      <c r="H83" s="3"/>
      <c r="I83" s="3"/>
      <c r="J83" s="3" t="s">
        <v>11</v>
      </c>
      <c r="K83" s="3">
        <v>8</v>
      </c>
      <c r="L83" s="3">
        <v>6.2</v>
      </c>
      <c r="M83" s="3" t="s">
        <v>10</v>
      </c>
      <c r="N83" s="3">
        <v>6.5</v>
      </c>
      <c r="O83" s="4">
        <f t="shared" si="8"/>
        <v>0</v>
      </c>
      <c r="P83" s="3"/>
      <c r="Q83" s="3"/>
    </row>
    <row r="84" spans="1:17" s="1" customFormat="1">
      <c r="A84" s="3" t="s">
        <v>104</v>
      </c>
      <c r="B84" s="3" t="s">
        <v>8</v>
      </c>
      <c r="C84" s="3"/>
      <c r="D84" s="3"/>
      <c r="E84" s="3"/>
      <c r="F84" s="5">
        <f t="shared" si="7"/>
        <v>0</v>
      </c>
      <c r="G84" s="3"/>
      <c r="H84" s="3"/>
      <c r="I84" s="3"/>
      <c r="J84" s="3" t="s">
        <v>11</v>
      </c>
      <c r="K84" s="3">
        <v>8</v>
      </c>
      <c r="L84" s="3">
        <v>6.2</v>
      </c>
      <c r="M84" s="3" t="s">
        <v>10</v>
      </c>
      <c r="N84" s="3">
        <v>6.5</v>
      </c>
      <c r="O84" s="4">
        <f t="shared" si="8"/>
        <v>0</v>
      </c>
      <c r="P84" s="3"/>
      <c r="Q84" s="3"/>
    </row>
    <row r="85" spans="1:17" s="1" customFormat="1">
      <c r="A85" s="3" t="s">
        <v>103</v>
      </c>
      <c r="B85" s="3" t="s">
        <v>8</v>
      </c>
      <c r="C85" s="3">
        <v>460</v>
      </c>
      <c r="D85" s="3">
        <v>330</v>
      </c>
      <c r="E85" s="3">
        <v>90</v>
      </c>
      <c r="F85" s="5">
        <f t="shared" si="7"/>
        <v>158</v>
      </c>
      <c r="G85" s="3">
        <v>472.4</v>
      </c>
      <c r="H85" s="3">
        <v>342.4</v>
      </c>
      <c r="I85" s="3">
        <v>114.8</v>
      </c>
      <c r="J85" s="3" t="s">
        <v>11</v>
      </c>
      <c r="K85" s="3">
        <v>8</v>
      </c>
      <c r="L85" s="3">
        <v>6.2</v>
      </c>
      <c r="M85" s="3" t="s">
        <v>10</v>
      </c>
      <c r="N85" s="3">
        <v>6.5</v>
      </c>
      <c r="O85" s="4">
        <f t="shared" si="8"/>
        <v>368.0096283781341</v>
      </c>
      <c r="P85" s="3"/>
      <c r="Q85" s="3"/>
    </row>
    <row r="86" spans="1:17" s="1" customFormat="1">
      <c r="A86" s="3" t="s">
        <v>102</v>
      </c>
      <c r="B86" s="3" t="s">
        <v>8</v>
      </c>
      <c r="C86" s="3">
        <v>430</v>
      </c>
      <c r="D86" s="3">
        <v>340</v>
      </c>
      <c r="E86" s="3">
        <v>100</v>
      </c>
      <c r="F86" s="5">
        <f t="shared" si="7"/>
        <v>154</v>
      </c>
      <c r="G86" s="3">
        <v>438.2</v>
      </c>
      <c r="H86" s="3">
        <v>348.2</v>
      </c>
      <c r="I86" s="3">
        <v>116.4</v>
      </c>
      <c r="J86" s="3" t="s">
        <v>101</v>
      </c>
      <c r="K86" s="3" t="s">
        <v>20</v>
      </c>
      <c r="L86" s="3">
        <v>4.0999999999999996</v>
      </c>
      <c r="M86" s="3" t="s">
        <v>100</v>
      </c>
      <c r="N86" s="3">
        <v>6</v>
      </c>
      <c r="O86" s="4">
        <f t="shared" si="8"/>
        <v>271.87996415719738</v>
      </c>
      <c r="P86" s="3"/>
      <c r="Q86" s="3"/>
    </row>
    <row r="87" spans="1:17" s="1" customFormat="1">
      <c r="A87" s="3" t="s">
        <v>99</v>
      </c>
      <c r="B87" s="3" t="s">
        <v>8</v>
      </c>
      <c r="C87" s="3"/>
      <c r="D87" s="3"/>
      <c r="E87" s="3"/>
      <c r="F87" s="5">
        <f t="shared" si="7"/>
        <v>0</v>
      </c>
      <c r="G87" s="3"/>
      <c r="H87" s="3"/>
      <c r="I87" s="3"/>
      <c r="J87" s="3" t="s">
        <v>11</v>
      </c>
      <c r="K87" s="3">
        <v>8</v>
      </c>
      <c r="L87" s="3">
        <v>6.2</v>
      </c>
      <c r="M87" s="3" t="s">
        <v>10</v>
      </c>
      <c r="N87" s="3">
        <v>6.5</v>
      </c>
      <c r="O87" s="4">
        <f t="shared" si="8"/>
        <v>0</v>
      </c>
      <c r="P87" s="3"/>
      <c r="Q87" s="3"/>
    </row>
    <row r="88" spans="1:17" s="1" customFormat="1">
      <c r="A88" s="3" t="s">
        <v>98</v>
      </c>
      <c r="B88" s="3" t="s">
        <v>8</v>
      </c>
      <c r="C88" s="3">
        <v>520</v>
      </c>
      <c r="D88" s="3">
        <v>330</v>
      </c>
      <c r="E88" s="3">
        <v>95</v>
      </c>
      <c r="F88" s="5">
        <f t="shared" si="7"/>
        <v>170</v>
      </c>
      <c r="G88" s="3">
        <v>532.4</v>
      </c>
      <c r="H88" s="3">
        <v>342.4</v>
      </c>
      <c r="I88" s="3">
        <v>119.8</v>
      </c>
      <c r="J88" s="3" t="s">
        <v>11</v>
      </c>
      <c r="K88" s="3">
        <v>8</v>
      </c>
      <c r="L88" s="3">
        <v>6.2</v>
      </c>
      <c r="M88" s="3" t="s">
        <v>10</v>
      </c>
      <c r="N88" s="3">
        <v>6.5</v>
      </c>
      <c r="O88" s="4">
        <f t="shared" si="8"/>
        <v>381.50546539007433</v>
      </c>
      <c r="P88" s="3"/>
      <c r="Q88" s="3"/>
    </row>
    <row r="89" spans="1:17" s="1" customFormat="1">
      <c r="A89" s="3" t="s">
        <v>97</v>
      </c>
      <c r="B89" s="3" t="s">
        <v>8</v>
      </c>
      <c r="C89" s="3"/>
      <c r="D89" s="3"/>
      <c r="E89" s="3"/>
      <c r="F89" s="5">
        <f t="shared" si="7"/>
        <v>0</v>
      </c>
      <c r="G89" s="3"/>
      <c r="H89" s="3"/>
      <c r="I89" s="3"/>
      <c r="J89" s="3" t="s">
        <v>11</v>
      </c>
      <c r="K89" s="3">
        <v>8</v>
      </c>
      <c r="L89" s="3">
        <v>6.2</v>
      </c>
      <c r="M89" s="3" t="s">
        <v>10</v>
      </c>
      <c r="N89" s="3">
        <v>6.5</v>
      </c>
      <c r="O89" s="4">
        <f t="shared" si="8"/>
        <v>0</v>
      </c>
      <c r="P89" s="3"/>
      <c r="Q89" s="3"/>
    </row>
    <row r="90" spans="1:17" s="1" customFormat="1">
      <c r="A90" s="3" t="s">
        <v>96</v>
      </c>
      <c r="B90" s="3" t="s">
        <v>8</v>
      </c>
      <c r="C90" s="3"/>
      <c r="D90" s="3"/>
      <c r="E90" s="3"/>
      <c r="F90" s="5">
        <f t="shared" si="7"/>
        <v>0</v>
      </c>
      <c r="G90" s="3"/>
      <c r="H90" s="3"/>
      <c r="I90" s="3"/>
      <c r="J90" s="3" t="s">
        <v>11</v>
      </c>
      <c r="K90" s="3">
        <v>8</v>
      </c>
      <c r="L90" s="3">
        <v>6.2</v>
      </c>
      <c r="M90" s="3" t="s">
        <v>10</v>
      </c>
      <c r="N90" s="3">
        <v>6.5</v>
      </c>
      <c r="O90" s="4">
        <f t="shared" si="8"/>
        <v>0</v>
      </c>
      <c r="P90" s="3"/>
      <c r="Q90" s="3"/>
    </row>
    <row r="91" spans="1:17" s="1" customFormat="1">
      <c r="A91" s="3" t="s">
        <v>95</v>
      </c>
      <c r="B91" s="3" t="s">
        <v>8</v>
      </c>
      <c r="C91" s="3">
        <v>520</v>
      </c>
      <c r="D91" s="3">
        <v>290</v>
      </c>
      <c r="E91" s="3">
        <v>190</v>
      </c>
      <c r="F91" s="5">
        <f t="shared" si="7"/>
        <v>162</v>
      </c>
      <c r="G91" s="3">
        <v>532.4</v>
      </c>
      <c r="H91" s="3">
        <v>302.39999999999998</v>
      </c>
      <c r="I91" s="3">
        <v>214.8</v>
      </c>
      <c r="J91" s="3" t="s">
        <v>11</v>
      </c>
      <c r="K91" s="3">
        <v>8</v>
      </c>
      <c r="L91" s="3">
        <v>6.2</v>
      </c>
      <c r="M91" s="3" t="s">
        <v>10</v>
      </c>
      <c r="N91" s="3">
        <v>6.5</v>
      </c>
      <c r="O91" s="4">
        <f t="shared" si="8"/>
        <v>372.56433807985059</v>
      </c>
      <c r="P91" s="3"/>
      <c r="Q91" s="3"/>
    </row>
    <row r="92" spans="1:17" s="1" customFormat="1">
      <c r="A92" s="3" t="s">
        <v>94</v>
      </c>
      <c r="B92" s="3" t="s">
        <v>8</v>
      </c>
      <c r="C92" s="3">
        <v>520</v>
      </c>
      <c r="D92" s="3">
        <v>370</v>
      </c>
      <c r="E92" s="3">
        <v>190</v>
      </c>
      <c r="F92" s="5">
        <f t="shared" si="7"/>
        <v>178</v>
      </c>
      <c r="G92" s="3">
        <v>532.4</v>
      </c>
      <c r="H92" s="3">
        <v>382.4</v>
      </c>
      <c r="I92" s="3">
        <v>214.8</v>
      </c>
      <c r="J92" s="3" t="s">
        <v>11</v>
      </c>
      <c r="K92" s="3">
        <v>8</v>
      </c>
      <c r="L92" s="3">
        <v>6.2</v>
      </c>
      <c r="M92" s="3" t="s">
        <v>10</v>
      </c>
      <c r="N92" s="3">
        <v>6.5</v>
      </c>
      <c r="O92" s="4">
        <f t="shared" si="8"/>
        <v>390.23528511934052</v>
      </c>
      <c r="P92" s="3"/>
      <c r="Q92" s="3"/>
    </row>
    <row r="93" spans="1:17" s="1" customFormat="1">
      <c r="A93" s="3" t="s">
        <v>93</v>
      </c>
      <c r="B93" s="3" t="s">
        <v>8</v>
      </c>
      <c r="C93" s="3">
        <v>520</v>
      </c>
      <c r="D93" s="3">
        <v>420</v>
      </c>
      <c r="E93" s="3">
        <v>190</v>
      </c>
      <c r="F93" s="5">
        <f t="shared" si="7"/>
        <v>188</v>
      </c>
      <c r="G93" s="3">
        <v>532.4</v>
      </c>
      <c r="H93" s="3">
        <v>432.4</v>
      </c>
      <c r="I93" s="3">
        <v>214.8</v>
      </c>
      <c r="J93" s="3" t="s">
        <v>11</v>
      </c>
      <c r="K93" s="3">
        <v>8</v>
      </c>
      <c r="L93" s="3">
        <v>6.2</v>
      </c>
      <c r="M93" s="3" t="s">
        <v>10</v>
      </c>
      <c r="N93" s="3">
        <v>6.5</v>
      </c>
      <c r="O93" s="4">
        <f t="shared" si="8"/>
        <v>400.87184646805184</v>
      </c>
      <c r="P93" s="3"/>
      <c r="Q93" s="3"/>
    </row>
    <row r="94" spans="1:17" s="1" customFormat="1">
      <c r="A94" s="3" t="s">
        <v>92</v>
      </c>
      <c r="B94" s="3" t="s">
        <v>8</v>
      </c>
      <c r="C94" s="3">
        <v>520</v>
      </c>
      <c r="D94" s="3">
        <v>470</v>
      </c>
      <c r="E94" s="3">
        <v>190</v>
      </c>
      <c r="F94" s="5">
        <f t="shared" si="7"/>
        <v>198</v>
      </c>
      <c r="G94" s="3">
        <v>532.4</v>
      </c>
      <c r="H94" s="3">
        <v>482.4</v>
      </c>
      <c r="I94" s="3">
        <v>214.8</v>
      </c>
      <c r="J94" s="3" t="s">
        <v>11</v>
      </c>
      <c r="K94" s="3">
        <v>8</v>
      </c>
      <c r="L94" s="3">
        <v>6.2</v>
      </c>
      <c r="M94" s="3" t="s">
        <v>10</v>
      </c>
      <c r="N94" s="3">
        <v>6.5</v>
      </c>
      <c r="O94" s="4">
        <f t="shared" si="8"/>
        <v>411.2246771029242</v>
      </c>
      <c r="P94" s="3"/>
      <c r="Q94" s="3"/>
    </row>
    <row r="95" spans="1:17" s="1" customFormat="1">
      <c r="A95" s="3" t="s">
        <v>91</v>
      </c>
      <c r="B95" s="3" t="s">
        <v>8</v>
      </c>
      <c r="C95" s="3">
        <v>520</v>
      </c>
      <c r="D95" s="3">
        <v>520</v>
      </c>
      <c r="E95" s="3">
        <v>190</v>
      </c>
      <c r="F95" s="5">
        <f t="shared" si="7"/>
        <v>208</v>
      </c>
      <c r="G95" s="3">
        <v>532.4</v>
      </c>
      <c r="H95" s="3">
        <v>532.4</v>
      </c>
      <c r="I95" s="3">
        <v>214.8</v>
      </c>
      <c r="J95" s="3" t="s">
        <v>11</v>
      </c>
      <c r="K95" s="3">
        <v>8</v>
      </c>
      <c r="L95" s="3">
        <v>6.2</v>
      </c>
      <c r="M95" s="3" t="s">
        <v>10</v>
      </c>
      <c r="N95" s="3">
        <v>6.5</v>
      </c>
      <c r="O95" s="4">
        <f t="shared" si="8"/>
        <v>421.31512994523342</v>
      </c>
      <c r="P95" s="3"/>
      <c r="Q95" s="3"/>
    </row>
    <row r="96" spans="1:17" s="1" customFormat="1">
      <c r="A96" s="3" t="s">
        <v>90</v>
      </c>
      <c r="B96" s="3" t="s">
        <v>8</v>
      </c>
      <c r="C96" s="3">
        <v>570</v>
      </c>
      <c r="D96" s="3">
        <v>520</v>
      </c>
      <c r="E96" s="3">
        <v>190</v>
      </c>
      <c r="F96" s="5">
        <f t="shared" si="7"/>
        <v>218</v>
      </c>
      <c r="G96" s="3">
        <v>582.4</v>
      </c>
      <c r="H96" s="3">
        <v>532.4</v>
      </c>
      <c r="I96" s="3">
        <v>214.8</v>
      </c>
      <c r="J96" s="3" t="s">
        <v>11</v>
      </c>
      <c r="K96" s="3">
        <v>8</v>
      </c>
      <c r="L96" s="3">
        <v>6.2</v>
      </c>
      <c r="M96" s="3" t="s">
        <v>10</v>
      </c>
      <c r="N96" s="3">
        <v>6.5</v>
      </c>
      <c r="O96" s="4">
        <f t="shared" si="8"/>
        <v>431.16201163652084</v>
      </c>
      <c r="P96" s="3"/>
      <c r="Q96" s="3"/>
    </row>
    <row r="97" spans="1:17" s="1" customFormat="1">
      <c r="A97" s="3" t="s">
        <v>89</v>
      </c>
      <c r="B97" s="3" t="s">
        <v>8</v>
      </c>
      <c r="C97" s="3">
        <v>620</v>
      </c>
      <c r="D97" s="3">
        <v>520</v>
      </c>
      <c r="E97" s="3">
        <v>190</v>
      </c>
      <c r="F97" s="5">
        <f t="shared" si="7"/>
        <v>228</v>
      </c>
      <c r="G97" s="3">
        <v>632.4</v>
      </c>
      <c r="H97" s="3">
        <v>532.4</v>
      </c>
      <c r="I97" s="3">
        <v>214.8</v>
      </c>
      <c r="J97" s="3" t="s">
        <v>11</v>
      </c>
      <c r="K97" s="3">
        <v>8</v>
      </c>
      <c r="L97" s="3">
        <v>6.2</v>
      </c>
      <c r="M97" s="3" t="s">
        <v>10</v>
      </c>
      <c r="N97" s="3">
        <v>6.5</v>
      </c>
      <c r="O97" s="4">
        <f t="shared" si="8"/>
        <v>440.78198807014144</v>
      </c>
      <c r="P97" s="3"/>
      <c r="Q97" s="3"/>
    </row>
    <row r="98" spans="1:17" s="1" customFormat="1">
      <c r="A98" s="3" t="s">
        <v>88</v>
      </c>
      <c r="B98" s="3" t="s">
        <v>8</v>
      </c>
      <c r="C98" s="3">
        <v>520</v>
      </c>
      <c r="D98" s="3">
        <v>290</v>
      </c>
      <c r="E98" s="3">
        <v>255</v>
      </c>
      <c r="F98" s="5">
        <f t="shared" si="7"/>
        <v>162</v>
      </c>
      <c r="G98" s="3">
        <v>532.4</v>
      </c>
      <c r="H98" s="3">
        <v>302.39999999999998</v>
      </c>
      <c r="I98" s="3">
        <v>279.8</v>
      </c>
      <c r="J98" s="3" t="s">
        <v>11</v>
      </c>
      <c r="K98" s="3">
        <v>8</v>
      </c>
      <c r="L98" s="3">
        <v>6.2</v>
      </c>
      <c r="M98" s="3" t="s">
        <v>10</v>
      </c>
      <c r="N98" s="3">
        <v>6.5</v>
      </c>
      <c r="O98" s="4">
        <f t="shared" si="8"/>
        <v>372.56433807985059</v>
      </c>
      <c r="P98" s="3"/>
      <c r="Q98" s="3"/>
    </row>
    <row r="99" spans="1:17" s="1" customFormat="1">
      <c r="A99" s="3" t="s">
        <v>87</v>
      </c>
      <c r="B99" s="3" t="s">
        <v>8</v>
      </c>
      <c r="C99" s="3">
        <v>520</v>
      </c>
      <c r="D99" s="3">
        <v>370</v>
      </c>
      <c r="E99" s="3">
        <v>255</v>
      </c>
      <c r="F99" s="5">
        <f t="shared" si="7"/>
        <v>178</v>
      </c>
      <c r="G99" s="3">
        <v>532.4</v>
      </c>
      <c r="H99" s="3">
        <v>382.4</v>
      </c>
      <c r="I99" s="3">
        <v>279.8</v>
      </c>
      <c r="J99" s="3" t="s">
        <v>11</v>
      </c>
      <c r="K99" s="3">
        <v>8</v>
      </c>
      <c r="L99" s="3">
        <v>6.2</v>
      </c>
      <c r="M99" s="3" t="s">
        <v>10</v>
      </c>
      <c r="N99" s="3">
        <v>6.5</v>
      </c>
      <c r="O99" s="4">
        <f t="shared" si="8"/>
        <v>390.23528511934052</v>
      </c>
      <c r="P99" s="3"/>
      <c r="Q99" s="3"/>
    </row>
    <row r="100" spans="1:17" s="1" customFormat="1">
      <c r="A100" s="3" t="s">
        <v>86</v>
      </c>
      <c r="B100" s="3" t="s">
        <v>8</v>
      </c>
      <c r="C100" s="3">
        <v>520</v>
      </c>
      <c r="D100" s="3">
        <v>420</v>
      </c>
      <c r="E100" s="3">
        <v>255</v>
      </c>
      <c r="F100" s="5">
        <f t="shared" si="7"/>
        <v>188</v>
      </c>
      <c r="G100" s="3">
        <v>532.4</v>
      </c>
      <c r="H100" s="3">
        <v>432.4</v>
      </c>
      <c r="I100" s="3">
        <v>279.8</v>
      </c>
      <c r="J100" s="3" t="s">
        <v>11</v>
      </c>
      <c r="K100" s="3">
        <v>8</v>
      </c>
      <c r="L100" s="3">
        <v>6.2</v>
      </c>
      <c r="M100" s="3" t="s">
        <v>10</v>
      </c>
      <c r="N100" s="3">
        <v>6.5</v>
      </c>
      <c r="O100" s="4">
        <f t="shared" si="8"/>
        <v>400.87184646805184</v>
      </c>
      <c r="P100" s="3"/>
      <c r="Q100" s="3"/>
    </row>
    <row r="101" spans="1:17" s="1" customFormat="1">
      <c r="A101" s="3" t="s">
        <v>85</v>
      </c>
      <c r="B101" s="3" t="s">
        <v>8</v>
      </c>
      <c r="C101" s="3">
        <v>520</v>
      </c>
      <c r="D101" s="3">
        <v>470</v>
      </c>
      <c r="E101" s="3">
        <v>255</v>
      </c>
      <c r="F101" s="5">
        <f t="shared" si="7"/>
        <v>198</v>
      </c>
      <c r="G101" s="3">
        <v>532.4</v>
      </c>
      <c r="H101" s="3">
        <v>482.4</v>
      </c>
      <c r="I101" s="3">
        <v>279.8</v>
      </c>
      <c r="J101" s="3" t="s">
        <v>11</v>
      </c>
      <c r="K101" s="3">
        <v>8</v>
      </c>
      <c r="L101" s="3">
        <v>6.2</v>
      </c>
      <c r="M101" s="3" t="s">
        <v>10</v>
      </c>
      <c r="N101" s="3">
        <v>6.5</v>
      </c>
      <c r="O101" s="4">
        <f t="shared" si="8"/>
        <v>411.2246771029242</v>
      </c>
      <c r="P101" s="3"/>
      <c r="Q101" s="3"/>
    </row>
    <row r="102" spans="1:17" s="1" customFormat="1">
      <c r="A102" s="3" t="s">
        <v>84</v>
      </c>
      <c r="B102" s="3" t="s">
        <v>8</v>
      </c>
      <c r="C102" s="3">
        <v>520</v>
      </c>
      <c r="D102" s="3">
        <v>520</v>
      </c>
      <c r="E102" s="3">
        <v>255</v>
      </c>
      <c r="F102" s="5">
        <f t="shared" si="7"/>
        <v>208</v>
      </c>
      <c r="G102" s="3">
        <v>532.4</v>
      </c>
      <c r="H102" s="3">
        <v>532.4</v>
      </c>
      <c r="I102" s="3">
        <v>279.8</v>
      </c>
      <c r="J102" s="3" t="s">
        <v>11</v>
      </c>
      <c r="K102" s="3">
        <v>8</v>
      </c>
      <c r="L102" s="3">
        <v>6.2</v>
      </c>
      <c r="M102" s="3" t="s">
        <v>10</v>
      </c>
      <c r="N102" s="3">
        <v>6.5</v>
      </c>
      <c r="O102" s="4">
        <f t="shared" si="8"/>
        <v>421.31512994523342</v>
      </c>
      <c r="P102" s="3"/>
      <c r="Q102" s="3"/>
    </row>
    <row r="103" spans="1:17" s="1" customFormat="1">
      <c r="A103" s="3" t="s">
        <v>83</v>
      </c>
      <c r="B103" s="3" t="s">
        <v>8</v>
      </c>
      <c r="C103" s="3">
        <v>570</v>
      </c>
      <c r="D103" s="3">
        <v>520</v>
      </c>
      <c r="E103" s="3">
        <v>255</v>
      </c>
      <c r="F103" s="5">
        <f t="shared" si="7"/>
        <v>218</v>
      </c>
      <c r="G103" s="3">
        <v>582.4</v>
      </c>
      <c r="H103" s="3">
        <v>532.4</v>
      </c>
      <c r="I103" s="3">
        <v>279.8</v>
      </c>
      <c r="J103" s="3" t="s">
        <v>11</v>
      </c>
      <c r="K103" s="3">
        <v>8</v>
      </c>
      <c r="L103" s="3">
        <v>6.2</v>
      </c>
      <c r="M103" s="3" t="s">
        <v>10</v>
      </c>
      <c r="N103" s="3">
        <v>6.5</v>
      </c>
      <c r="O103" s="4">
        <f t="shared" si="8"/>
        <v>431.16201163652084</v>
      </c>
      <c r="P103" s="3"/>
      <c r="Q103" s="3"/>
    </row>
    <row r="104" spans="1:17" s="1" customFormat="1">
      <c r="A104" s="3" t="s">
        <v>82</v>
      </c>
      <c r="B104" s="3" t="s">
        <v>8</v>
      </c>
      <c r="C104" s="3">
        <v>620</v>
      </c>
      <c r="D104" s="3">
        <v>520</v>
      </c>
      <c r="E104" s="3">
        <v>255</v>
      </c>
      <c r="F104" s="5">
        <f t="shared" ref="F104:F135" si="9">((2*C104)+(2*D104))/10</f>
        <v>228</v>
      </c>
      <c r="G104" s="3">
        <v>632.4</v>
      </c>
      <c r="H104" s="3">
        <v>532.4</v>
      </c>
      <c r="I104" s="3">
        <v>279.8</v>
      </c>
      <c r="J104" s="3" t="s">
        <v>11</v>
      </c>
      <c r="K104" s="3">
        <v>8</v>
      </c>
      <c r="L104" s="3">
        <v>6.2</v>
      </c>
      <c r="M104" s="3" t="s">
        <v>10</v>
      </c>
      <c r="N104" s="3">
        <v>6.5</v>
      </c>
      <c r="O104" s="4">
        <f t="shared" ref="O104:O135" si="10">1.82*1.02*N104*POWER(L104,0.508)*POWER(F104,0.492)</f>
        <v>440.78198807014144</v>
      </c>
      <c r="P104" s="3"/>
      <c r="Q104" s="3"/>
    </row>
    <row r="105" spans="1:17" s="1" customFormat="1">
      <c r="A105" s="3" t="s">
        <v>81</v>
      </c>
      <c r="B105" s="3" t="s">
        <v>8</v>
      </c>
      <c r="C105" s="3">
        <v>330</v>
      </c>
      <c r="D105" s="3">
        <v>225</v>
      </c>
      <c r="E105" s="3">
        <v>125</v>
      </c>
      <c r="F105" s="5">
        <f t="shared" si="9"/>
        <v>111</v>
      </c>
      <c r="G105" s="3">
        <v>342.8</v>
      </c>
      <c r="H105" s="3">
        <v>237.8</v>
      </c>
      <c r="I105" s="3">
        <v>150.6</v>
      </c>
      <c r="J105" s="3" t="s">
        <v>17</v>
      </c>
      <c r="K105" s="3">
        <v>8</v>
      </c>
      <c r="L105" s="3">
        <v>6.4</v>
      </c>
      <c r="M105" s="3" t="s">
        <v>16</v>
      </c>
      <c r="N105" s="3">
        <v>7.5</v>
      </c>
      <c r="O105" s="4">
        <f t="shared" si="10"/>
        <v>362.71970993994557</v>
      </c>
      <c r="P105" s="3"/>
      <c r="Q105" s="3"/>
    </row>
    <row r="106" spans="1:17" s="1" customFormat="1">
      <c r="A106" s="3" t="s">
        <v>80</v>
      </c>
      <c r="B106" s="3" t="s">
        <v>8</v>
      </c>
      <c r="C106" s="3">
        <v>380</v>
      </c>
      <c r="D106" s="3">
        <v>225</v>
      </c>
      <c r="E106" s="3">
        <v>125</v>
      </c>
      <c r="F106" s="5">
        <f t="shared" si="9"/>
        <v>121</v>
      </c>
      <c r="G106" s="3">
        <v>392.8</v>
      </c>
      <c r="H106" s="3">
        <v>237.8</v>
      </c>
      <c r="I106" s="3">
        <v>150.6</v>
      </c>
      <c r="J106" s="3" t="s">
        <v>17</v>
      </c>
      <c r="K106" s="3">
        <v>8</v>
      </c>
      <c r="L106" s="3">
        <v>6.4</v>
      </c>
      <c r="M106" s="3" t="s">
        <v>16</v>
      </c>
      <c r="N106" s="3">
        <v>7.5</v>
      </c>
      <c r="O106" s="4">
        <f t="shared" si="10"/>
        <v>378.44489577001519</v>
      </c>
      <c r="P106" s="3"/>
      <c r="Q106" s="3"/>
    </row>
    <row r="107" spans="1:17" s="1" customFormat="1">
      <c r="A107" s="3" t="s">
        <v>79</v>
      </c>
      <c r="B107" s="3" t="s">
        <v>8</v>
      </c>
      <c r="C107" s="3">
        <v>430</v>
      </c>
      <c r="D107" s="3">
        <v>225</v>
      </c>
      <c r="E107" s="3">
        <v>125</v>
      </c>
      <c r="F107" s="5">
        <f t="shared" si="9"/>
        <v>131</v>
      </c>
      <c r="G107" s="3">
        <v>442.8</v>
      </c>
      <c r="H107" s="3">
        <v>237.8</v>
      </c>
      <c r="I107" s="3">
        <v>150.6</v>
      </c>
      <c r="J107" s="3" t="s">
        <v>17</v>
      </c>
      <c r="K107" s="3">
        <v>8</v>
      </c>
      <c r="L107" s="3">
        <v>6.4</v>
      </c>
      <c r="M107" s="3" t="s">
        <v>16</v>
      </c>
      <c r="N107" s="3">
        <v>7.5</v>
      </c>
      <c r="O107" s="4">
        <f t="shared" si="10"/>
        <v>393.52264389691527</v>
      </c>
      <c r="P107" s="3"/>
      <c r="Q107" s="3"/>
    </row>
    <row r="108" spans="1:17" s="1" customFormat="1">
      <c r="A108" s="3" t="s">
        <v>78</v>
      </c>
      <c r="B108" s="3" t="s">
        <v>8</v>
      </c>
      <c r="C108" s="3">
        <v>480</v>
      </c>
      <c r="D108" s="3">
        <v>225</v>
      </c>
      <c r="E108" s="3">
        <v>125</v>
      </c>
      <c r="F108" s="5">
        <f t="shared" si="9"/>
        <v>141</v>
      </c>
      <c r="G108" s="3">
        <v>492.8</v>
      </c>
      <c r="H108" s="3">
        <v>237.8</v>
      </c>
      <c r="I108" s="3">
        <v>150.6</v>
      </c>
      <c r="J108" s="3" t="s">
        <v>17</v>
      </c>
      <c r="K108" s="3">
        <v>8</v>
      </c>
      <c r="L108" s="3">
        <v>6.4</v>
      </c>
      <c r="M108" s="3" t="s">
        <v>16</v>
      </c>
      <c r="N108" s="3">
        <v>7.5</v>
      </c>
      <c r="O108" s="4">
        <f t="shared" si="10"/>
        <v>408.02620247682023</v>
      </c>
      <c r="P108" s="3"/>
      <c r="Q108" s="3"/>
    </row>
    <row r="109" spans="1:17" s="1" customFormat="1">
      <c r="A109" s="3" t="s">
        <v>77</v>
      </c>
      <c r="B109" s="3" t="s">
        <v>8</v>
      </c>
      <c r="C109" s="3">
        <v>530</v>
      </c>
      <c r="D109" s="3">
        <v>225</v>
      </c>
      <c r="E109" s="3">
        <v>125</v>
      </c>
      <c r="F109" s="5">
        <f t="shared" si="9"/>
        <v>151</v>
      </c>
      <c r="G109" s="3">
        <v>542.79999999999995</v>
      </c>
      <c r="H109" s="3">
        <v>237.8</v>
      </c>
      <c r="I109" s="3">
        <v>150.6</v>
      </c>
      <c r="J109" s="3" t="s">
        <v>17</v>
      </c>
      <c r="K109" s="3">
        <v>8</v>
      </c>
      <c r="L109" s="3">
        <v>6.4</v>
      </c>
      <c r="M109" s="3" t="s">
        <v>16</v>
      </c>
      <c r="N109" s="3">
        <v>7.5</v>
      </c>
      <c r="O109" s="4">
        <f t="shared" si="10"/>
        <v>422.01599144852867</v>
      </c>
      <c r="P109" s="3"/>
      <c r="Q109" s="3"/>
    </row>
    <row r="110" spans="1:17" s="1" customFormat="1">
      <c r="A110" s="3" t="s">
        <v>76</v>
      </c>
      <c r="B110" s="3" t="s">
        <v>8</v>
      </c>
      <c r="C110" s="3">
        <v>630</v>
      </c>
      <c r="D110" s="3">
        <v>225</v>
      </c>
      <c r="E110" s="3">
        <v>125</v>
      </c>
      <c r="F110" s="5">
        <f t="shared" si="9"/>
        <v>171</v>
      </c>
      <c r="G110" s="3">
        <v>642.79999999999995</v>
      </c>
      <c r="H110" s="3">
        <v>237.8</v>
      </c>
      <c r="I110" s="3">
        <v>150.6</v>
      </c>
      <c r="J110" s="3" t="s">
        <v>17</v>
      </c>
      <c r="K110" s="3">
        <v>8</v>
      </c>
      <c r="L110" s="3">
        <v>6.4</v>
      </c>
      <c r="M110" s="3" t="s">
        <v>16</v>
      </c>
      <c r="N110" s="3">
        <v>7.5</v>
      </c>
      <c r="O110" s="4">
        <f t="shared" si="10"/>
        <v>448.64861999426142</v>
      </c>
      <c r="P110" s="3"/>
      <c r="Q110" s="3"/>
    </row>
    <row r="111" spans="1:17" s="1" customFormat="1">
      <c r="A111" s="3" t="s">
        <v>75</v>
      </c>
      <c r="B111" s="3" t="s">
        <v>8</v>
      </c>
      <c r="C111" s="3">
        <v>580</v>
      </c>
      <c r="D111" s="3">
        <v>225</v>
      </c>
      <c r="E111" s="3">
        <v>125</v>
      </c>
      <c r="F111" s="5">
        <f t="shared" si="9"/>
        <v>161</v>
      </c>
      <c r="G111" s="3">
        <v>592.4</v>
      </c>
      <c r="H111" s="3">
        <v>237.4</v>
      </c>
      <c r="I111" s="3">
        <v>149.80000000000001</v>
      </c>
      <c r="J111" s="3" t="s">
        <v>11</v>
      </c>
      <c r="K111" s="3">
        <v>8</v>
      </c>
      <c r="L111" s="3">
        <v>6.2</v>
      </c>
      <c r="M111" s="3" t="s">
        <v>10</v>
      </c>
      <c r="N111" s="3">
        <v>6.5</v>
      </c>
      <c r="O111" s="4">
        <f t="shared" si="10"/>
        <v>371.43106679308312</v>
      </c>
      <c r="P111" s="3"/>
      <c r="Q111" s="3"/>
    </row>
    <row r="112" spans="1:17" s="1" customFormat="1">
      <c r="A112" s="3" t="s">
        <v>74</v>
      </c>
      <c r="B112" s="3" t="s">
        <v>8</v>
      </c>
      <c r="C112" s="3">
        <v>720</v>
      </c>
      <c r="D112" s="3">
        <v>180</v>
      </c>
      <c r="E112" s="3">
        <v>95</v>
      </c>
      <c r="F112" s="5">
        <f t="shared" si="9"/>
        <v>180</v>
      </c>
      <c r="G112" s="3">
        <v>732.4</v>
      </c>
      <c r="H112" s="3">
        <v>192.4</v>
      </c>
      <c r="I112" s="3">
        <v>119.8</v>
      </c>
      <c r="J112" s="3" t="s">
        <v>11</v>
      </c>
      <c r="K112" s="3">
        <v>8</v>
      </c>
      <c r="L112" s="3">
        <v>6.2</v>
      </c>
      <c r="M112" s="3" t="s">
        <v>10</v>
      </c>
      <c r="N112" s="3">
        <v>6.5</v>
      </c>
      <c r="O112" s="4">
        <f t="shared" si="10"/>
        <v>392.38641871978433</v>
      </c>
      <c r="P112" s="3"/>
      <c r="Q112" s="3"/>
    </row>
    <row r="113" spans="1:17" s="1" customFormat="1">
      <c r="A113" s="3" t="s">
        <v>73</v>
      </c>
      <c r="B113" s="3" t="s">
        <v>8</v>
      </c>
      <c r="C113" s="3">
        <v>820</v>
      </c>
      <c r="D113" s="3">
        <v>180</v>
      </c>
      <c r="E113" s="3">
        <v>80</v>
      </c>
      <c r="F113" s="5">
        <f t="shared" si="9"/>
        <v>200</v>
      </c>
      <c r="G113" s="3">
        <v>832.4</v>
      </c>
      <c r="H113" s="3">
        <v>192.4</v>
      </c>
      <c r="I113" s="3">
        <v>104.8</v>
      </c>
      <c r="J113" s="3" t="s">
        <v>11</v>
      </c>
      <c r="K113" s="3">
        <v>8</v>
      </c>
      <c r="L113" s="3">
        <v>6.2</v>
      </c>
      <c r="M113" s="3" t="s">
        <v>10</v>
      </c>
      <c r="N113" s="3">
        <v>6.5</v>
      </c>
      <c r="O113" s="4">
        <f t="shared" si="10"/>
        <v>413.26312225497691</v>
      </c>
      <c r="P113" s="3"/>
      <c r="Q113" s="3"/>
    </row>
    <row r="114" spans="1:17" s="1" customFormat="1">
      <c r="A114" s="3" t="s">
        <v>72</v>
      </c>
      <c r="B114" s="3" t="s">
        <v>8</v>
      </c>
      <c r="C114" s="3">
        <v>280</v>
      </c>
      <c r="D114" s="3">
        <v>135</v>
      </c>
      <c r="E114" s="3">
        <v>90</v>
      </c>
      <c r="F114" s="5">
        <f t="shared" si="9"/>
        <v>83</v>
      </c>
      <c r="G114" s="3">
        <v>292.39999999999998</v>
      </c>
      <c r="H114" s="3">
        <v>147.4</v>
      </c>
      <c r="I114" s="3">
        <v>114.8</v>
      </c>
      <c r="J114" s="3" t="s">
        <v>11</v>
      </c>
      <c r="K114" s="3">
        <v>8</v>
      </c>
      <c r="L114" s="3">
        <v>6.2</v>
      </c>
      <c r="M114" s="3" t="s">
        <v>10</v>
      </c>
      <c r="N114" s="3">
        <v>6.5</v>
      </c>
      <c r="O114" s="4">
        <f t="shared" si="10"/>
        <v>268.10586594268403</v>
      </c>
      <c r="P114" s="3">
        <v>216.4</v>
      </c>
      <c r="Q114" s="3"/>
    </row>
    <row r="115" spans="1:17" s="1" customFormat="1">
      <c r="A115" s="3" t="s">
        <v>71</v>
      </c>
      <c r="B115" s="3" t="s">
        <v>8</v>
      </c>
      <c r="C115" s="3">
        <v>410</v>
      </c>
      <c r="D115" s="3">
        <v>135</v>
      </c>
      <c r="E115" s="3">
        <v>90</v>
      </c>
      <c r="F115" s="5">
        <f t="shared" si="9"/>
        <v>109</v>
      </c>
      <c r="G115" s="3">
        <v>422.4</v>
      </c>
      <c r="H115" s="3">
        <v>147.4</v>
      </c>
      <c r="I115" s="3">
        <v>114.8</v>
      </c>
      <c r="J115" s="3" t="s">
        <v>11</v>
      </c>
      <c r="K115" s="3">
        <v>8</v>
      </c>
      <c r="L115" s="3">
        <v>6.2</v>
      </c>
      <c r="M115" s="3" t="s">
        <v>10</v>
      </c>
      <c r="N115" s="3">
        <v>6.5</v>
      </c>
      <c r="O115" s="4">
        <f t="shared" si="10"/>
        <v>306.57287852583198</v>
      </c>
      <c r="P115" s="3"/>
      <c r="Q115" s="3"/>
    </row>
    <row r="116" spans="1:17" s="1" customFormat="1">
      <c r="A116" s="3" t="s">
        <v>70</v>
      </c>
      <c r="B116" s="3" t="s">
        <v>8</v>
      </c>
      <c r="C116" s="3">
        <v>490</v>
      </c>
      <c r="D116" s="3">
        <v>135</v>
      </c>
      <c r="E116" s="3">
        <v>90</v>
      </c>
      <c r="F116" s="5">
        <f t="shared" si="9"/>
        <v>125</v>
      </c>
      <c r="G116" s="3">
        <v>502.4</v>
      </c>
      <c r="H116" s="3">
        <v>147.4</v>
      </c>
      <c r="I116" s="3">
        <v>114.8</v>
      </c>
      <c r="J116" s="3" t="s">
        <v>11</v>
      </c>
      <c r="K116" s="3">
        <v>8</v>
      </c>
      <c r="L116" s="3">
        <v>6.2</v>
      </c>
      <c r="M116" s="3" t="s">
        <v>10</v>
      </c>
      <c r="N116" s="3">
        <v>6.5</v>
      </c>
      <c r="O116" s="4">
        <f t="shared" si="10"/>
        <v>327.94394828344167</v>
      </c>
      <c r="P116" s="3">
        <v>331.4</v>
      </c>
      <c r="Q116" s="3"/>
    </row>
    <row r="117" spans="1:17" s="1" customFormat="1">
      <c r="A117" s="3" t="s">
        <v>69</v>
      </c>
      <c r="B117" s="3" t="s">
        <v>8</v>
      </c>
      <c r="C117" s="3">
        <v>310</v>
      </c>
      <c r="D117" s="3">
        <v>285</v>
      </c>
      <c r="E117" s="3">
        <v>95</v>
      </c>
      <c r="F117" s="5">
        <f t="shared" si="9"/>
        <v>119</v>
      </c>
      <c r="G117" s="3">
        <v>322.39999999999998</v>
      </c>
      <c r="H117" s="3">
        <v>297.39999999999998</v>
      </c>
      <c r="I117" s="3">
        <v>119.8</v>
      </c>
      <c r="J117" s="3" t="s">
        <v>11</v>
      </c>
      <c r="K117" s="3">
        <v>8</v>
      </c>
      <c r="L117" s="3">
        <v>6.2</v>
      </c>
      <c r="M117" s="3" t="s">
        <v>10</v>
      </c>
      <c r="N117" s="3">
        <v>6.5</v>
      </c>
      <c r="O117" s="4">
        <f t="shared" si="10"/>
        <v>320.10245110582042</v>
      </c>
      <c r="P117" s="3"/>
      <c r="Q117" s="3"/>
    </row>
    <row r="118" spans="1:17" s="1" customFormat="1">
      <c r="A118" s="3" t="s">
        <v>68</v>
      </c>
      <c r="B118" s="3" t="s">
        <v>8</v>
      </c>
      <c r="C118" s="3">
        <v>410</v>
      </c>
      <c r="D118" s="3">
        <v>285</v>
      </c>
      <c r="E118" s="3">
        <v>95</v>
      </c>
      <c r="F118" s="5">
        <f t="shared" si="9"/>
        <v>139</v>
      </c>
      <c r="G118" s="3">
        <v>422.4</v>
      </c>
      <c r="H118" s="3">
        <v>297.39999999999998</v>
      </c>
      <c r="I118" s="3">
        <v>119.8</v>
      </c>
      <c r="J118" s="3" t="s">
        <v>11</v>
      </c>
      <c r="K118" s="3">
        <v>8</v>
      </c>
      <c r="L118" s="3">
        <v>6.2</v>
      </c>
      <c r="M118" s="3" t="s">
        <v>10</v>
      </c>
      <c r="N118" s="3">
        <v>6.5</v>
      </c>
      <c r="O118" s="4">
        <f t="shared" si="10"/>
        <v>345.52794432042805</v>
      </c>
      <c r="P118" s="3"/>
      <c r="Q118" s="3"/>
    </row>
    <row r="119" spans="1:17" s="1" customFormat="1">
      <c r="A119" s="3" t="s">
        <v>67</v>
      </c>
      <c r="B119" s="3" t="s">
        <v>8</v>
      </c>
      <c r="C119" s="3">
        <v>510</v>
      </c>
      <c r="D119" s="3">
        <v>285</v>
      </c>
      <c r="E119" s="3">
        <v>95</v>
      </c>
      <c r="F119" s="5">
        <f t="shared" si="9"/>
        <v>159</v>
      </c>
      <c r="G119" s="3">
        <v>522.4</v>
      </c>
      <c r="H119" s="3">
        <v>297.39999999999998</v>
      </c>
      <c r="I119" s="3">
        <v>119.8</v>
      </c>
      <c r="J119" s="3" t="s">
        <v>11</v>
      </c>
      <c r="K119" s="3">
        <v>8</v>
      </c>
      <c r="L119" s="3">
        <v>6.2</v>
      </c>
      <c r="M119" s="3" t="s">
        <v>10</v>
      </c>
      <c r="N119" s="3">
        <v>6.5</v>
      </c>
      <c r="O119" s="4">
        <f t="shared" si="10"/>
        <v>369.15374601868308</v>
      </c>
      <c r="P119" s="3"/>
      <c r="Q119" s="3"/>
    </row>
    <row r="120" spans="1:17" s="1" customFormat="1">
      <c r="A120" s="3" t="s">
        <v>66</v>
      </c>
      <c r="B120" s="3" t="s">
        <v>8</v>
      </c>
      <c r="C120" s="3">
        <v>510</v>
      </c>
      <c r="D120" s="3">
        <v>315</v>
      </c>
      <c r="E120" s="3">
        <v>95</v>
      </c>
      <c r="F120" s="5">
        <f t="shared" si="9"/>
        <v>165</v>
      </c>
      <c r="G120" s="3">
        <v>522.4</v>
      </c>
      <c r="H120" s="3">
        <v>327.39999999999998</v>
      </c>
      <c r="I120" s="3">
        <v>119.8</v>
      </c>
      <c r="J120" s="3" t="s">
        <v>11</v>
      </c>
      <c r="K120" s="3">
        <v>8</v>
      </c>
      <c r="L120" s="3">
        <v>6.2</v>
      </c>
      <c r="M120" s="3" t="s">
        <v>10</v>
      </c>
      <c r="N120" s="3">
        <v>6.5</v>
      </c>
      <c r="O120" s="4">
        <f t="shared" si="10"/>
        <v>375.94299347892081</v>
      </c>
      <c r="P120" s="3"/>
      <c r="Q120" s="3"/>
    </row>
    <row r="121" spans="1:17" s="1" customFormat="1">
      <c r="A121" s="3" t="s">
        <v>65</v>
      </c>
      <c r="B121" s="3" t="s">
        <v>8</v>
      </c>
      <c r="C121" s="3">
        <v>310</v>
      </c>
      <c r="D121" s="3">
        <v>240</v>
      </c>
      <c r="E121" s="3">
        <v>95</v>
      </c>
      <c r="F121" s="5">
        <f t="shared" si="9"/>
        <v>110</v>
      </c>
      <c r="G121" s="3">
        <v>322.39999999999998</v>
      </c>
      <c r="H121" s="3">
        <v>252.4</v>
      </c>
      <c r="I121" s="3">
        <v>119.8</v>
      </c>
      <c r="J121" s="3" t="s">
        <v>11</v>
      </c>
      <c r="K121" s="3">
        <v>8</v>
      </c>
      <c r="L121" s="3">
        <v>6.2</v>
      </c>
      <c r="M121" s="3" t="s">
        <v>10</v>
      </c>
      <c r="N121" s="3">
        <v>6.5</v>
      </c>
      <c r="O121" s="4">
        <f t="shared" si="10"/>
        <v>307.95346553027412</v>
      </c>
      <c r="P121" s="3"/>
      <c r="Q121" s="3"/>
    </row>
    <row r="122" spans="1:17" s="1" customFormat="1">
      <c r="A122" s="3" t="s">
        <v>64</v>
      </c>
      <c r="B122" s="3" t="s">
        <v>8</v>
      </c>
      <c r="C122" s="3">
        <v>460</v>
      </c>
      <c r="D122" s="3">
        <v>235</v>
      </c>
      <c r="E122" s="3">
        <v>90</v>
      </c>
      <c r="F122" s="5">
        <f t="shared" si="9"/>
        <v>139</v>
      </c>
      <c r="G122" s="3">
        <v>472.4</v>
      </c>
      <c r="H122" s="3">
        <v>247.4</v>
      </c>
      <c r="I122" s="3">
        <v>114.8</v>
      </c>
      <c r="J122" s="3" t="s">
        <v>11</v>
      </c>
      <c r="K122" s="3">
        <v>8</v>
      </c>
      <c r="L122" s="3">
        <v>6.2</v>
      </c>
      <c r="M122" s="3" t="s">
        <v>10</v>
      </c>
      <c r="N122" s="3">
        <v>6.5</v>
      </c>
      <c r="O122" s="4">
        <f t="shared" si="10"/>
        <v>345.52794432042805</v>
      </c>
      <c r="P122" s="3"/>
      <c r="Q122" s="3"/>
    </row>
    <row r="123" spans="1:17" s="1" customFormat="1">
      <c r="A123" s="3" t="s">
        <v>63</v>
      </c>
      <c r="B123" s="3" t="s">
        <v>8</v>
      </c>
      <c r="C123" s="3"/>
      <c r="D123" s="3"/>
      <c r="E123" s="3"/>
      <c r="F123" s="5">
        <f t="shared" si="9"/>
        <v>0</v>
      </c>
      <c r="G123" s="3"/>
      <c r="H123" s="3"/>
      <c r="I123" s="3"/>
      <c r="J123" s="3"/>
      <c r="K123" s="3"/>
      <c r="L123" s="3"/>
      <c r="M123" s="3"/>
      <c r="N123" s="3"/>
      <c r="O123" s="4">
        <f t="shared" si="10"/>
        <v>0</v>
      </c>
      <c r="P123" s="3"/>
      <c r="Q123" s="3"/>
    </row>
    <row r="124" spans="1:17" s="1" customFormat="1">
      <c r="A124" s="3" t="s">
        <v>62</v>
      </c>
      <c r="B124" s="3" t="s">
        <v>8</v>
      </c>
      <c r="C124" s="3">
        <v>180</v>
      </c>
      <c r="D124" s="3">
        <v>150</v>
      </c>
      <c r="E124" s="3">
        <v>75</v>
      </c>
      <c r="F124" s="5">
        <f t="shared" si="9"/>
        <v>66</v>
      </c>
      <c r="G124" s="3">
        <v>187.6</v>
      </c>
      <c r="H124" s="3">
        <v>157.6</v>
      </c>
      <c r="I124" s="3">
        <v>90.2</v>
      </c>
      <c r="J124" s="3" t="s">
        <v>21</v>
      </c>
      <c r="K124" s="3" t="s">
        <v>20</v>
      </c>
      <c r="L124" s="3">
        <v>3.8</v>
      </c>
      <c r="M124" s="3" t="s">
        <v>19</v>
      </c>
      <c r="N124" s="3">
        <v>4.25</v>
      </c>
      <c r="O124" s="4">
        <f t="shared" si="10"/>
        <v>122.12544892442268</v>
      </c>
      <c r="P124" s="3"/>
      <c r="Q124" s="3"/>
    </row>
    <row r="125" spans="1:17" s="1" customFormat="1">
      <c r="A125" s="3" t="s">
        <v>61</v>
      </c>
      <c r="B125" s="3" t="s">
        <v>8</v>
      </c>
      <c r="C125" s="3">
        <v>210</v>
      </c>
      <c r="D125" s="3">
        <v>170</v>
      </c>
      <c r="E125" s="3">
        <v>75</v>
      </c>
      <c r="F125" s="5">
        <f t="shared" si="9"/>
        <v>76</v>
      </c>
      <c r="G125" s="3">
        <v>222.4</v>
      </c>
      <c r="H125" s="3">
        <v>182.4</v>
      </c>
      <c r="I125" s="3">
        <v>99.8</v>
      </c>
      <c r="J125" s="3" t="s">
        <v>11</v>
      </c>
      <c r="K125" s="3">
        <v>8</v>
      </c>
      <c r="L125" s="3">
        <v>6.2</v>
      </c>
      <c r="M125" s="3" t="s">
        <v>10</v>
      </c>
      <c r="N125" s="3">
        <v>6.5</v>
      </c>
      <c r="O125" s="4">
        <f t="shared" si="10"/>
        <v>256.73210521555069</v>
      </c>
      <c r="P125" s="3"/>
      <c r="Q125" s="3"/>
    </row>
    <row r="126" spans="1:17" s="1" customFormat="1">
      <c r="A126" s="3" t="s">
        <v>60</v>
      </c>
      <c r="B126" s="3" t="s">
        <v>8</v>
      </c>
      <c r="C126" s="3">
        <v>205</v>
      </c>
      <c r="D126" s="3">
        <v>125</v>
      </c>
      <c r="E126" s="3">
        <v>83</v>
      </c>
      <c r="F126" s="5">
        <f t="shared" si="9"/>
        <v>66</v>
      </c>
      <c r="G126" s="3">
        <v>217.4</v>
      </c>
      <c r="H126" s="3">
        <v>137.4</v>
      </c>
      <c r="I126" s="3">
        <v>107.8</v>
      </c>
      <c r="J126" s="3" t="s">
        <v>11</v>
      </c>
      <c r="K126" s="3">
        <v>8</v>
      </c>
      <c r="L126" s="3">
        <v>6.2</v>
      </c>
      <c r="M126" s="3" t="s">
        <v>10</v>
      </c>
      <c r="N126" s="3">
        <v>6.5</v>
      </c>
      <c r="O126" s="4">
        <f t="shared" si="10"/>
        <v>239.51654089009369</v>
      </c>
      <c r="P126" s="3"/>
      <c r="Q126" s="3"/>
    </row>
    <row r="127" spans="1:17" s="1" customFormat="1">
      <c r="A127" s="3" t="s">
        <v>59</v>
      </c>
      <c r="B127" s="3" t="s">
        <v>8</v>
      </c>
      <c r="C127" s="3">
        <v>270</v>
      </c>
      <c r="D127" s="3">
        <v>170</v>
      </c>
      <c r="E127" s="3">
        <v>83</v>
      </c>
      <c r="F127" s="5">
        <f t="shared" si="9"/>
        <v>88</v>
      </c>
      <c r="G127" s="3">
        <v>282.39999999999998</v>
      </c>
      <c r="H127" s="3">
        <v>182.4</v>
      </c>
      <c r="I127" s="3">
        <v>107.8</v>
      </c>
      <c r="J127" s="3" t="s">
        <v>11</v>
      </c>
      <c r="K127" s="3">
        <v>8</v>
      </c>
      <c r="L127" s="3">
        <v>6.2</v>
      </c>
      <c r="M127" s="3" t="s">
        <v>10</v>
      </c>
      <c r="N127" s="3">
        <v>6.5</v>
      </c>
      <c r="O127" s="4">
        <f t="shared" si="10"/>
        <v>275.93409704201986</v>
      </c>
      <c r="P127" s="3"/>
      <c r="Q127" s="3"/>
    </row>
    <row r="128" spans="1:17" s="1" customFormat="1">
      <c r="A128" s="3" t="s">
        <v>58</v>
      </c>
      <c r="B128" s="3" t="s">
        <v>8</v>
      </c>
      <c r="C128" s="3">
        <v>270</v>
      </c>
      <c r="D128" s="3">
        <v>170</v>
      </c>
      <c r="E128" s="3">
        <v>107</v>
      </c>
      <c r="F128" s="5">
        <f t="shared" si="9"/>
        <v>88</v>
      </c>
      <c r="G128" s="3">
        <v>282.8</v>
      </c>
      <c r="H128" s="3">
        <v>182.8</v>
      </c>
      <c r="I128" s="3">
        <v>132.6</v>
      </c>
      <c r="J128" s="3" t="s">
        <v>17</v>
      </c>
      <c r="K128" s="3">
        <v>8</v>
      </c>
      <c r="L128" s="3">
        <v>6.4</v>
      </c>
      <c r="M128" s="3" t="s">
        <v>16</v>
      </c>
      <c r="N128" s="3">
        <v>7.5</v>
      </c>
      <c r="O128" s="4">
        <f t="shared" si="10"/>
        <v>323.56215899573385</v>
      </c>
      <c r="P128" s="3"/>
      <c r="Q128" s="3"/>
    </row>
    <row r="129" spans="1:17" s="1" customFormat="1">
      <c r="A129" s="3" t="s">
        <v>57</v>
      </c>
      <c r="B129" s="3" t="s">
        <v>8</v>
      </c>
      <c r="C129" s="3">
        <v>325</v>
      </c>
      <c r="D129" s="3">
        <v>180</v>
      </c>
      <c r="E129" s="3">
        <v>85</v>
      </c>
      <c r="F129" s="5">
        <f t="shared" si="9"/>
        <v>101</v>
      </c>
      <c r="G129" s="3">
        <v>337.4</v>
      </c>
      <c r="H129" s="3">
        <v>192.4</v>
      </c>
      <c r="I129" s="3">
        <v>109.8</v>
      </c>
      <c r="J129" s="3" t="s">
        <v>11</v>
      </c>
      <c r="K129" s="3">
        <v>8</v>
      </c>
      <c r="L129" s="3">
        <v>6.2</v>
      </c>
      <c r="M129" s="3" t="s">
        <v>10</v>
      </c>
      <c r="N129" s="3">
        <v>6.5</v>
      </c>
      <c r="O129" s="4">
        <f t="shared" si="10"/>
        <v>295.28814429275985</v>
      </c>
      <c r="P129" s="3"/>
      <c r="Q129" s="3"/>
    </row>
    <row r="130" spans="1:17" s="1" customFormat="1">
      <c r="A130" s="3" t="s">
        <v>56</v>
      </c>
      <c r="B130" s="3" t="s">
        <v>8</v>
      </c>
      <c r="C130" s="3">
        <v>270</v>
      </c>
      <c r="D130" s="3">
        <v>170</v>
      </c>
      <c r="E130" s="3">
        <v>139</v>
      </c>
      <c r="F130" s="5">
        <f t="shared" si="9"/>
        <v>88</v>
      </c>
      <c r="G130" s="3">
        <v>282.39999999999998</v>
      </c>
      <c r="H130" s="3">
        <v>182.4</v>
      </c>
      <c r="I130" s="3">
        <v>163.80000000000001</v>
      </c>
      <c r="J130" s="3" t="s">
        <v>11</v>
      </c>
      <c r="K130" s="3">
        <v>8</v>
      </c>
      <c r="L130" s="3">
        <v>6.2</v>
      </c>
      <c r="M130" s="3" t="s">
        <v>10</v>
      </c>
      <c r="N130" s="3">
        <v>6.5</v>
      </c>
      <c r="O130" s="4">
        <f t="shared" si="10"/>
        <v>275.93409704201986</v>
      </c>
      <c r="P130" s="3"/>
      <c r="Q130" s="3"/>
    </row>
    <row r="131" spans="1:17" s="1" customFormat="1">
      <c r="A131" s="3" t="s">
        <v>55</v>
      </c>
      <c r="B131" s="3" t="s">
        <v>8</v>
      </c>
      <c r="C131" s="3">
        <v>362</v>
      </c>
      <c r="D131" s="3">
        <v>231</v>
      </c>
      <c r="E131" s="3">
        <v>93</v>
      </c>
      <c r="F131" s="5">
        <f t="shared" si="9"/>
        <v>118.6</v>
      </c>
      <c r="G131" s="3">
        <v>374.4</v>
      </c>
      <c r="H131" s="3">
        <v>243.4</v>
      </c>
      <c r="I131" s="3">
        <v>117.8</v>
      </c>
      <c r="J131" s="3" t="s">
        <v>11</v>
      </c>
      <c r="K131" s="3">
        <v>8</v>
      </c>
      <c r="L131" s="3">
        <v>6.2</v>
      </c>
      <c r="M131" s="3" t="s">
        <v>10</v>
      </c>
      <c r="N131" s="3">
        <v>6.5</v>
      </c>
      <c r="O131" s="4">
        <f t="shared" si="10"/>
        <v>319.57261885031284</v>
      </c>
      <c r="P131" s="3"/>
      <c r="Q131" s="3"/>
    </row>
    <row r="132" spans="1:17" s="1" customFormat="1">
      <c r="A132" s="3" t="s">
        <v>54</v>
      </c>
      <c r="B132" s="3" t="s">
        <v>8</v>
      </c>
      <c r="C132" s="3">
        <v>362</v>
      </c>
      <c r="D132" s="3">
        <v>231</v>
      </c>
      <c r="E132" s="3">
        <v>109</v>
      </c>
      <c r="F132" s="5">
        <f t="shared" si="9"/>
        <v>118.6</v>
      </c>
      <c r="G132" s="3">
        <v>374.4</v>
      </c>
      <c r="H132" s="3">
        <v>243.4</v>
      </c>
      <c r="I132" s="3">
        <v>133.80000000000001</v>
      </c>
      <c r="J132" s="3" t="s">
        <v>11</v>
      </c>
      <c r="K132" s="3">
        <v>8</v>
      </c>
      <c r="L132" s="3">
        <v>6.2</v>
      </c>
      <c r="M132" s="3" t="s">
        <v>10</v>
      </c>
      <c r="N132" s="3">
        <v>6.5</v>
      </c>
      <c r="O132" s="4">
        <f t="shared" si="10"/>
        <v>319.57261885031284</v>
      </c>
      <c r="P132" s="3"/>
      <c r="Q132" s="3"/>
    </row>
    <row r="133" spans="1:17" s="1" customFormat="1">
      <c r="A133" s="3" t="s">
        <v>53</v>
      </c>
      <c r="B133" s="3" t="s">
        <v>8</v>
      </c>
      <c r="C133" s="3">
        <v>362</v>
      </c>
      <c r="D133" s="3">
        <v>231</v>
      </c>
      <c r="E133" s="3">
        <v>109</v>
      </c>
      <c r="F133" s="5">
        <f t="shared" si="9"/>
        <v>118.6</v>
      </c>
      <c r="G133" s="3">
        <v>374.4</v>
      </c>
      <c r="H133" s="3">
        <v>243.4</v>
      </c>
      <c r="I133" s="3">
        <v>133.80000000000001</v>
      </c>
      <c r="J133" s="3" t="s">
        <v>11</v>
      </c>
      <c r="K133" s="3">
        <v>8</v>
      </c>
      <c r="L133" s="3">
        <v>6.2</v>
      </c>
      <c r="M133" s="3" t="s">
        <v>10</v>
      </c>
      <c r="N133" s="3">
        <v>6.5</v>
      </c>
      <c r="O133" s="4">
        <f t="shared" si="10"/>
        <v>319.57261885031284</v>
      </c>
      <c r="P133" s="3"/>
      <c r="Q133" s="3"/>
    </row>
    <row r="134" spans="1:17" s="1" customFormat="1">
      <c r="A134" s="3" t="s">
        <v>52</v>
      </c>
      <c r="B134" s="3" t="s">
        <v>8</v>
      </c>
      <c r="C134" s="3">
        <v>362</v>
      </c>
      <c r="D134" s="3">
        <v>231</v>
      </c>
      <c r="E134" s="3">
        <v>127</v>
      </c>
      <c r="F134" s="5">
        <f t="shared" si="9"/>
        <v>118.6</v>
      </c>
      <c r="G134" s="3">
        <v>374.4</v>
      </c>
      <c r="H134" s="3">
        <v>243.4</v>
      </c>
      <c r="I134" s="3">
        <v>151.80000000000001</v>
      </c>
      <c r="J134" s="3" t="s">
        <v>11</v>
      </c>
      <c r="K134" s="3">
        <v>8</v>
      </c>
      <c r="L134" s="3">
        <v>6.2</v>
      </c>
      <c r="M134" s="3" t="s">
        <v>10</v>
      </c>
      <c r="N134" s="3">
        <v>6.5</v>
      </c>
      <c r="O134" s="4">
        <f t="shared" si="10"/>
        <v>319.57261885031284</v>
      </c>
      <c r="P134" s="3"/>
      <c r="Q134" s="3"/>
    </row>
    <row r="135" spans="1:17" s="1" customFormat="1">
      <c r="A135" s="3" t="s">
        <v>51</v>
      </c>
      <c r="B135" s="3" t="s">
        <v>8</v>
      </c>
      <c r="C135" s="3">
        <v>520</v>
      </c>
      <c r="D135" s="3">
        <v>250</v>
      </c>
      <c r="E135" s="3">
        <v>135</v>
      </c>
      <c r="F135" s="5">
        <f t="shared" si="9"/>
        <v>154</v>
      </c>
      <c r="G135" s="3">
        <v>532.4</v>
      </c>
      <c r="H135" s="3">
        <v>262.39999999999998</v>
      </c>
      <c r="I135" s="3">
        <v>159.80000000000001</v>
      </c>
      <c r="J135" s="3" t="s">
        <v>11</v>
      </c>
      <c r="K135" s="3">
        <v>8</v>
      </c>
      <c r="L135" s="3">
        <v>6.2</v>
      </c>
      <c r="M135" s="3" t="s">
        <v>10</v>
      </c>
      <c r="N135" s="3">
        <v>6.5</v>
      </c>
      <c r="O135" s="4">
        <f t="shared" si="10"/>
        <v>363.39595540734194</v>
      </c>
      <c r="P135" s="3"/>
      <c r="Q135" s="3"/>
    </row>
    <row r="136" spans="1:17" s="1" customFormat="1">
      <c r="A136" s="3" t="s">
        <v>50</v>
      </c>
      <c r="B136" s="3" t="s">
        <v>8</v>
      </c>
      <c r="C136" s="3">
        <v>445</v>
      </c>
      <c r="D136" s="3">
        <v>265</v>
      </c>
      <c r="E136" s="3">
        <v>211</v>
      </c>
      <c r="F136" s="5">
        <f t="shared" ref="F136:F171" si="11">((2*C136)+(2*D136))/10</f>
        <v>142</v>
      </c>
      <c r="G136" s="3">
        <v>457.4</v>
      </c>
      <c r="H136" s="3">
        <v>277.39999999999998</v>
      </c>
      <c r="I136" s="3">
        <v>235.8</v>
      </c>
      <c r="J136" s="3" t="s">
        <v>11</v>
      </c>
      <c r="K136" s="3">
        <v>8</v>
      </c>
      <c r="L136" s="3">
        <v>6.2</v>
      </c>
      <c r="M136" s="3" t="s">
        <v>10</v>
      </c>
      <c r="N136" s="3">
        <v>6.5</v>
      </c>
      <c r="O136" s="4">
        <f t="shared" ref="O136:O167" si="12">1.82*1.02*N136*POWER(L136,0.508)*POWER(F136,0.492)</f>
        <v>349.17710511132566</v>
      </c>
      <c r="P136" s="3"/>
      <c r="Q136" s="3"/>
    </row>
    <row r="137" spans="1:17" s="1" customFormat="1">
      <c r="A137" s="3" t="s">
        <v>49</v>
      </c>
      <c r="B137" s="3" t="s">
        <v>8</v>
      </c>
      <c r="C137" s="3">
        <v>445</v>
      </c>
      <c r="D137" s="3">
        <v>265</v>
      </c>
      <c r="E137" s="3">
        <v>211</v>
      </c>
      <c r="F137" s="5">
        <f t="shared" si="11"/>
        <v>142</v>
      </c>
      <c r="G137" s="3">
        <v>457.4</v>
      </c>
      <c r="H137" s="3">
        <v>277.39999999999998</v>
      </c>
      <c r="I137" s="3">
        <v>235.8</v>
      </c>
      <c r="J137" s="3" t="s">
        <v>11</v>
      </c>
      <c r="K137" s="3">
        <v>8</v>
      </c>
      <c r="L137" s="3">
        <v>6.2</v>
      </c>
      <c r="M137" s="3" t="s">
        <v>10</v>
      </c>
      <c r="N137" s="3">
        <v>6.5</v>
      </c>
      <c r="O137" s="4">
        <f t="shared" si="12"/>
        <v>349.17710511132566</v>
      </c>
      <c r="P137" s="3"/>
      <c r="Q137" s="3"/>
    </row>
    <row r="138" spans="1:17" s="1" customFormat="1">
      <c r="A138" s="3" t="s">
        <v>48</v>
      </c>
      <c r="B138" s="3" t="s">
        <v>8</v>
      </c>
      <c r="C138" s="3">
        <v>520</v>
      </c>
      <c r="D138" s="3">
        <v>250</v>
      </c>
      <c r="E138" s="3">
        <v>195</v>
      </c>
      <c r="F138" s="5">
        <f t="shared" si="11"/>
        <v>154</v>
      </c>
      <c r="G138" s="3">
        <v>532.4</v>
      </c>
      <c r="H138" s="3">
        <v>262.39999999999998</v>
      </c>
      <c r="I138" s="3">
        <v>219.8</v>
      </c>
      <c r="J138" s="3" t="s">
        <v>11</v>
      </c>
      <c r="K138" s="3">
        <v>8</v>
      </c>
      <c r="L138" s="3">
        <v>6.2</v>
      </c>
      <c r="M138" s="3" t="s">
        <v>10</v>
      </c>
      <c r="N138" s="3">
        <v>6.5</v>
      </c>
      <c r="O138" s="4">
        <f t="shared" si="12"/>
        <v>363.39595540734194</v>
      </c>
      <c r="P138" s="3"/>
      <c r="Q138" s="3"/>
    </row>
    <row r="139" spans="1:17" s="1" customFormat="1">
      <c r="A139" s="3" t="s">
        <v>47</v>
      </c>
      <c r="B139" s="3" t="s">
        <v>8</v>
      </c>
      <c r="C139" s="3">
        <v>270</v>
      </c>
      <c r="D139" s="3">
        <v>170</v>
      </c>
      <c r="E139" s="3">
        <v>110</v>
      </c>
      <c r="F139" s="5">
        <f t="shared" si="11"/>
        <v>88</v>
      </c>
      <c r="G139" s="3">
        <v>282.39999999999998</v>
      </c>
      <c r="H139" s="3">
        <v>182.4</v>
      </c>
      <c r="I139" s="3">
        <v>134.80000000000001</v>
      </c>
      <c r="J139" s="3" t="s">
        <v>11</v>
      </c>
      <c r="K139" s="3">
        <v>8</v>
      </c>
      <c r="L139" s="3">
        <v>6.2</v>
      </c>
      <c r="M139" s="3" t="s">
        <v>10</v>
      </c>
      <c r="N139" s="3">
        <v>6.5</v>
      </c>
      <c r="O139" s="4">
        <f t="shared" si="12"/>
        <v>275.93409704201986</v>
      </c>
      <c r="P139" s="3"/>
      <c r="Q139" s="3"/>
    </row>
    <row r="140" spans="1:17" s="1" customFormat="1">
      <c r="A140" s="3" t="s">
        <v>46</v>
      </c>
      <c r="B140" s="3" t="s">
        <v>8</v>
      </c>
      <c r="C140" s="3">
        <v>265</v>
      </c>
      <c r="D140" s="3">
        <v>170</v>
      </c>
      <c r="E140" s="3">
        <v>100</v>
      </c>
      <c r="F140" s="5">
        <f t="shared" si="11"/>
        <v>87</v>
      </c>
      <c r="G140" s="3">
        <v>277.39999999999998</v>
      </c>
      <c r="H140" s="3">
        <v>182.4</v>
      </c>
      <c r="I140" s="3">
        <v>124.8</v>
      </c>
      <c r="J140" s="3" t="s">
        <v>11</v>
      </c>
      <c r="K140" s="3">
        <v>8</v>
      </c>
      <c r="L140" s="3">
        <v>6.2</v>
      </c>
      <c r="M140" s="3" t="s">
        <v>10</v>
      </c>
      <c r="N140" s="3">
        <v>6.5</v>
      </c>
      <c r="O140" s="4">
        <f t="shared" si="12"/>
        <v>274.38689611444221</v>
      </c>
      <c r="P140" s="3"/>
      <c r="Q140" s="3"/>
    </row>
    <row r="141" spans="1:17" s="1" customFormat="1">
      <c r="A141" s="3" t="s">
        <v>45</v>
      </c>
      <c r="B141" s="3" t="s">
        <v>8</v>
      </c>
      <c r="C141" s="3">
        <v>350</v>
      </c>
      <c r="D141" s="3">
        <v>170</v>
      </c>
      <c r="E141" s="3">
        <v>110</v>
      </c>
      <c r="F141" s="5">
        <f t="shared" si="11"/>
        <v>104</v>
      </c>
      <c r="G141" s="3">
        <v>362.4</v>
      </c>
      <c r="H141" s="3">
        <v>182.4</v>
      </c>
      <c r="I141" s="3">
        <v>134.80000000000001</v>
      </c>
      <c r="J141" s="3" t="s">
        <v>11</v>
      </c>
      <c r="K141" s="3">
        <v>8</v>
      </c>
      <c r="L141" s="3">
        <v>6.2</v>
      </c>
      <c r="M141" s="3" t="s">
        <v>10</v>
      </c>
      <c r="N141" s="3">
        <v>6.5</v>
      </c>
      <c r="O141" s="4">
        <f t="shared" si="12"/>
        <v>299.57136451687938</v>
      </c>
      <c r="P141" s="3"/>
      <c r="Q141" s="3"/>
    </row>
    <row r="142" spans="1:17" s="1" customFormat="1">
      <c r="A142" s="3" t="s">
        <v>44</v>
      </c>
      <c r="B142" s="3" t="s">
        <v>8</v>
      </c>
      <c r="C142" s="3">
        <v>380</v>
      </c>
      <c r="D142" s="3">
        <v>260</v>
      </c>
      <c r="E142" s="3">
        <v>100</v>
      </c>
      <c r="F142" s="5">
        <f t="shared" si="11"/>
        <v>128</v>
      </c>
      <c r="G142" s="3">
        <v>392.4</v>
      </c>
      <c r="H142" s="3">
        <v>272.39999999999998</v>
      </c>
      <c r="I142" s="3">
        <v>124.8</v>
      </c>
      <c r="J142" s="3" t="s">
        <v>11</v>
      </c>
      <c r="K142" s="3">
        <v>8</v>
      </c>
      <c r="L142" s="3">
        <v>6.2</v>
      </c>
      <c r="M142" s="3" t="s">
        <v>10</v>
      </c>
      <c r="N142" s="3">
        <v>6.5</v>
      </c>
      <c r="O142" s="4">
        <f t="shared" si="12"/>
        <v>331.79298507245846</v>
      </c>
      <c r="P142" s="3"/>
      <c r="Q142" s="3"/>
    </row>
    <row r="143" spans="1:17" s="1" customFormat="1">
      <c r="A143" s="3" t="s">
        <v>43</v>
      </c>
      <c r="B143" s="3" t="s">
        <v>8</v>
      </c>
      <c r="C143" s="3">
        <v>375</v>
      </c>
      <c r="D143" s="3">
        <v>225</v>
      </c>
      <c r="E143" s="3">
        <v>100</v>
      </c>
      <c r="F143" s="5">
        <f t="shared" si="11"/>
        <v>120</v>
      </c>
      <c r="G143" s="3">
        <v>387.8</v>
      </c>
      <c r="H143" s="3">
        <v>237.8</v>
      </c>
      <c r="I143" s="3">
        <v>125.6</v>
      </c>
      <c r="J143" s="3" t="s">
        <v>17</v>
      </c>
      <c r="K143" s="3">
        <v>8</v>
      </c>
      <c r="L143" s="3">
        <v>6.4</v>
      </c>
      <c r="M143" s="3" t="s">
        <v>16</v>
      </c>
      <c r="N143" s="3">
        <v>7.5</v>
      </c>
      <c r="O143" s="4">
        <f t="shared" si="12"/>
        <v>376.90285133789303</v>
      </c>
      <c r="P143" s="3"/>
      <c r="Q143" s="3"/>
    </row>
    <row r="144" spans="1:17" s="1" customFormat="1">
      <c r="A144" s="3" t="s">
        <v>42</v>
      </c>
      <c r="B144" s="3" t="s">
        <v>8</v>
      </c>
      <c r="C144" s="3">
        <v>470</v>
      </c>
      <c r="D144" s="3">
        <v>240</v>
      </c>
      <c r="E144" s="3">
        <v>160</v>
      </c>
      <c r="F144" s="5">
        <f t="shared" si="11"/>
        <v>142</v>
      </c>
      <c r="G144" s="3">
        <v>482.4</v>
      </c>
      <c r="H144" s="3">
        <v>252.4</v>
      </c>
      <c r="I144" s="3">
        <v>184.8</v>
      </c>
      <c r="J144" s="3" t="s">
        <v>11</v>
      </c>
      <c r="K144" s="3">
        <v>8</v>
      </c>
      <c r="L144" s="3">
        <v>6.2</v>
      </c>
      <c r="M144" s="3" t="s">
        <v>10</v>
      </c>
      <c r="N144" s="3">
        <v>6.5</v>
      </c>
      <c r="O144" s="4">
        <f t="shared" si="12"/>
        <v>349.17710511132566</v>
      </c>
      <c r="P144" s="3"/>
      <c r="Q144" s="3"/>
    </row>
    <row r="145" spans="1:17" s="1" customFormat="1">
      <c r="A145" s="3" t="s">
        <v>41</v>
      </c>
      <c r="B145" s="3" t="s">
        <v>8</v>
      </c>
      <c r="C145" s="3">
        <v>470</v>
      </c>
      <c r="D145" s="3">
        <v>275</v>
      </c>
      <c r="E145" s="3">
        <v>210</v>
      </c>
      <c r="F145" s="5">
        <f t="shared" si="11"/>
        <v>149</v>
      </c>
      <c r="G145" s="3">
        <v>482.4</v>
      </c>
      <c r="H145" s="3">
        <v>287.39999999999998</v>
      </c>
      <c r="I145" s="3">
        <v>234.8</v>
      </c>
      <c r="J145" s="3" t="s">
        <v>11</v>
      </c>
      <c r="K145" s="3">
        <v>8</v>
      </c>
      <c r="L145" s="3">
        <v>6.2</v>
      </c>
      <c r="M145" s="3" t="s">
        <v>10</v>
      </c>
      <c r="N145" s="3">
        <v>6.5</v>
      </c>
      <c r="O145" s="4">
        <f t="shared" si="12"/>
        <v>357.54238987207475</v>
      </c>
      <c r="P145" s="3"/>
      <c r="Q145" s="3"/>
    </row>
    <row r="146" spans="1:17" s="1" customFormat="1">
      <c r="A146" s="3" t="s">
        <v>40</v>
      </c>
      <c r="B146" s="3" t="s">
        <v>8</v>
      </c>
      <c r="C146" s="3"/>
      <c r="D146" s="3"/>
      <c r="E146" s="3"/>
      <c r="F146" s="5">
        <f t="shared" si="11"/>
        <v>0</v>
      </c>
      <c r="G146" s="3"/>
      <c r="H146" s="3"/>
      <c r="I146" s="3"/>
      <c r="J146" s="3" t="s">
        <v>11</v>
      </c>
      <c r="K146" s="3">
        <v>8</v>
      </c>
      <c r="L146" s="3">
        <v>6.2</v>
      </c>
      <c r="M146" s="3" t="s">
        <v>10</v>
      </c>
      <c r="N146" s="3">
        <v>6.5</v>
      </c>
      <c r="O146" s="4">
        <f t="shared" si="12"/>
        <v>0</v>
      </c>
      <c r="P146" s="3"/>
      <c r="Q146" s="3"/>
    </row>
    <row r="147" spans="1:17" s="1" customFormat="1">
      <c r="A147" s="3" t="s">
        <v>39</v>
      </c>
      <c r="B147" s="3" t="s">
        <v>8</v>
      </c>
      <c r="C147" s="3"/>
      <c r="D147" s="3"/>
      <c r="E147" s="3"/>
      <c r="F147" s="5">
        <f t="shared" si="11"/>
        <v>0</v>
      </c>
      <c r="G147" s="3"/>
      <c r="H147" s="3"/>
      <c r="I147" s="3"/>
      <c r="J147" s="3" t="s">
        <v>11</v>
      </c>
      <c r="K147" s="3">
        <v>8</v>
      </c>
      <c r="L147" s="3">
        <v>6.2</v>
      </c>
      <c r="M147" s="3" t="s">
        <v>10</v>
      </c>
      <c r="N147" s="3">
        <v>6.5</v>
      </c>
      <c r="O147" s="4">
        <f t="shared" si="12"/>
        <v>0</v>
      </c>
      <c r="P147" s="3"/>
      <c r="Q147" s="3"/>
    </row>
    <row r="148" spans="1:17" s="1" customFormat="1">
      <c r="A148" s="3" t="s">
        <v>38</v>
      </c>
      <c r="B148" s="3" t="s">
        <v>8</v>
      </c>
      <c r="C148" s="3"/>
      <c r="D148" s="3"/>
      <c r="E148" s="3"/>
      <c r="F148" s="5">
        <f t="shared" si="11"/>
        <v>0</v>
      </c>
      <c r="G148" s="3"/>
      <c r="H148" s="3"/>
      <c r="I148" s="3"/>
      <c r="J148" s="3" t="s">
        <v>11</v>
      </c>
      <c r="K148" s="3">
        <v>8</v>
      </c>
      <c r="L148" s="3">
        <v>6.2</v>
      </c>
      <c r="M148" s="3" t="s">
        <v>10</v>
      </c>
      <c r="N148" s="3">
        <v>6.5</v>
      </c>
      <c r="O148" s="4">
        <f t="shared" si="12"/>
        <v>0</v>
      </c>
      <c r="P148" s="3"/>
      <c r="Q148" s="3"/>
    </row>
    <row r="149" spans="1:17" s="1" customFormat="1">
      <c r="A149" s="3" t="s">
        <v>37</v>
      </c>
      <c r="B149" s="3" t="s">
        <v>8</v>
      </c>
      <c r="C149" s="3"/>
      <c r="D149" s="3"/>
      <c r="E149" s="3"/>
      <c r="F149" s="5">
        <f t="shared" si="11"/>
        <v>0</v>
      </c>
      <c r="G149" s="3"/>
      <c r="H149" s="3"/>
      <c r="I149" s="3"/>
      <c r="J149" s="3" t="s">
        <v>11</v>
      </c>
      <c r="K149" s="3">
        <v>8</v>
      </c>
      <c r="L149" s="3">
        <v>6.2</v>
      </c>
      <c r="M149" s="3" t="s">
        <v>10</v>
      </c>
      <c r="N149" s="3">
        <v>6.5</v>
      </c>
      <c r="O149" s="4">
        <f t="shared" si="12"/>
        <v>0</v>
      </c>
      <c r="P149" s="3"/>
      <c r="Q149" s="3"/>
    </row>
    <row r="150" spans="1:17" s="1" customFormat="1">
      <c r="A150" s="3" t="s">
        <v>36</v>
      </c>
      <c r="B150" s="3" t="s">
        <v>8</v>
      </c>
      <c r="C150" s="3"/>
      <c r="D150" s="3"/>
      <c r="E150" s="3"/>
      <c r="F150" s="5">
        <f t="shared" si="11"/>
        <v>0</v>
      </c>
      <c r="G150" s="3"/>
      <c r="H150" s="3"/>
      <c r="I150" s="3"/>
      <c r="J150" s="3" t="s">
        <v>11</v>
      </c>
      <c r="K150" s="3">
        <v>8</v>
      </c>
      <c r="L150" s="3">
        <v>6.2</v>
      </c>
      <c r="M150" s="3" t="s">
        <v>10</v>
      </c>
      <c r="N150" s="3">
        <v>6.5</v>
      </c>
      <c r="O150" s="4">
        <f t="shared" si="12"/>
        <v>0</v>
      </c>
      <c r="P150" s="3"/>
      <c r="Q150" s="3"/>
    </row>
    <row r="151" spans="1:17" s="1" customFormat="1">
      <c r="A151" s="3" t="s">
        <v>35</v>
      </c>
      <c r="B151" s="3" t="s">
        <v>8</v>
      </c>
      <c r="C151" s="3"/>
      <c r="D151" s="3"/>
      <c r="E151" s="3"/>
      <c r="F151" s="5">
        <f t="shared" si="11"/>
        <v>0</v>
      </c>
      <c r="G151" s="3"/>
      <c r="H151" s="3"/>
      <c r="I151" s="3"/>
      <c r="J151" s="3" t="s">
        <v>11</v>
      </c>
      <c r="K151" s="3">
        <v>8</v>
      </c>
      <c r="L151" s="3">
        <v>6.2</v>
      </c>
      <c r="M151" s="3" t="s">
        <v>10</v>
      </c>
      <c r="N151" s="3">
        <v>6.5</v>
      </c>
      <c r="O151" s="4">
        <f t="shared" si="12"/>
        <v>0</v>
      </c>
      <c r="P151" s="3"/>
      <c r="Q151" s="3"/>
    </row>
    <row r="152" spans="1:17" s="1" customFormat="1">
      <c r="A152" s="3" t="s">
        <v>34</v>
      </c>
      <c r="B152" s="3" t="s">
        <v>8</v>
      </c>
      <c r="C152" s="3"/>
      <c r="D152" s="3"/>
      <c r="E152" s="3"/>
      <c r="F152" s="5">
        <f t="shared" si="11"/>
        <v>0</v>
      </c>
      <c r="G152" s="3"/>
      <c r="H152" s="3"/>
      <c r="I152" s="3"/>
      <c r="J152" s="3" t="s">
        <v>21</v>
      </c>
      <c r="K152" s="3" t="s">
        <v>20</v>
      </c>
      <c r="L152" s="3">
        <v>3.8</v>
      </c>
      <c r="M152" s="3" t="s">
        <v>19</v>
      </c>
      <c r="N152" s="3">
        <v>4.25</v>
      </c>
      <c r="O152" s="4">
        <f t="shared" si="12"/>
        <v>0</v>
      </c>
      <c r="P152" s="3"/>
      <c r="Q152" s="3"/>
    </row>
    <row r="153" spans="1:17" s="1" customFormat="1">
      <c r="A153" s="3" t="s">
        <v>33</v>
      </c>
      <c r="B153" s="3" t="s">
        <v>8</v>
      </c>
      <c r="C153" s="3"/>
      <c r="D153" s="3"/>
      <c r="E153" s="3"/>
      <c r="F153" s="5">
        <f t="shared" si="11"/>
        <v>0</v>
      </c>
      <c r="G153" s="3"/>
      <c r="H153" s="3"/>
      <c r="I153" s="3"/>
      <c r="J153" s="3" t="s">
        <v>21</v>
      </c>
      <c r="K153" s="3" t="s">
        <v>20</v>
      </c>
      <c r="L153" s="3">
        <v>3.8</v>
      </c>
      <c r="M153" s="3" t="s">
        <v>19</v>
      </c>
      <c r="N153" s="3">
        <v>4.25</v>
      </c>
      <c r="O153" s="4">
        <f t="shared" si="12"/>
        <v>0</v>
      </c>
      <c r="P153" s="3"/>
      <c r="Q153" s="3"/>
    </row>
    <row r="154" spans="1:17" s="1" customFormat="1">
      <c r="A154" s="3" t="s">
        <v>32</v>
      </c>
      <c r="B154" s="3" t="s">
        <v>8</v>
      </c>
      <c r="C154" s="3"/>
      <c r="D154" s="3"/>
      <c r="E154" s="3"/>
      <c r="F154" s="5">
        <f t="shared" si="11"/>
        <v>0</v>
      </c>
      <c r="G154" s="3"/>
      <c r="H154" s="3"/>
      <c r="I154" s="3"/>
      <c r="J154" s="3" t="s">
        <v>21</v>
      </c>
      <c r="K154" s="3" t="s">
        <v>20</v>
      </c>
      <c r="L154" s="3">
        <v>3.8</v>
      </c>
      <c r="M154" s="3" t="s">
        <v>19</v>
      </c>
      <c r="N154" s="3">
        <v>4.25</v>
      </c>
      <c r="O154" s="4">
        <f t="shared" si="12"/>
        <v>0</v>
      </c>
      <c r="P154" s="3"/>
      <c r="Q154" s="3"/>
    </row>
    <row r="155" spans="1:17" s="1" customFormat="1">
      <c r="A155" s="3" t="s">
        <v>31</v>
      </c>
      <c r="B155" s="3" t="s">
        <v>8</v>
      </c>
      <c r="C155" s="3">
        <v>230</v>
      </c>
      <c r="D155" s="3">
        <v>175</v>
      </c>
      <c r="E155" s="3">
        <v>85</v>
      </c>
      <c r="F155" s="5">
        <f t="shared" si="11"/>
        <v>81</v>
      </c>
      <c r="G155" s="3">
        <v>242.4</v>
      </c>
      <c r="H155" s="3">
        <v>187.4</v>
      </c>
      <c r="I155" s="3">
        <v>109.8</v>
      </c>
      <c r="J155" s="3" t="s">
        <v>11</v>
      </c>
      <c r="K155" s="3">
        <v>8</v>
      </c>
      <c r="L155" s="3">
        <v>6.2</v>
      </c>
      <c r="M155" s="3" t="s">
        <v>10</v>
      </c>
      <c r="N155" s="3">
        <v>6.5</v>
      </c>
      <c r="O155" s="4">
        <f t="shared" si="12"/>
        <v>264.90766458687801</v>
      </c>
      <c r="P155" s="3"/>
      <c r="Q155" s="3"/>
    </row>
    <row r="156" spans="1:17" s="1" customFormat="1">
      <c r="A156" s="3" t="s">
        <v>30</v>
      </c>
      <c r="B156" s="3" t="s">
        <v>8</v>
      </c>
      <c r="C156" s="3">
        <v>377</v>
      </c>
      <c r="D156" s="3">
        <v>232</v>
      </c>
      <c r="E156" s="3">
        <v>87</v>
      </c>
      <c r="F156" s="5">
        <f t="shared" si="11"/>
        <v>121.8</v>
      </c>
      <c r="G156" s="3">
        <v>389.4</v>
      </c>
      <c r="H156" s="3">
        <v>244.4</v>
      </c>
      <c r="I156" s="3">
        <v>111.8</v>
      </c>
      <c r="J156" s="3" t="s">
        <v>11</v>
      </c>
      <c r="K156" s="3">
        <v>8</v>
      </c>
      <c r="L156" s="3">
        <v>6.2</v>
      </c>
      <c r="M156" s="3" t="s">
        <v>10</v>
      </c>
      <c r="N156" s="3">
        <v>6.5</v>
      </c>
      <c r="O156" s="4">
        <f t="shared" si="12"/>
        <v>323.78621910640749</v>
      </c>
      <c r="P156" s="3"/>
      <c r="Q156" s="3"/>
    </row>
    <row r="157" spans="1:17" s="1" customFormat="1">
      <c r="A157" s="3" t="s">
        <v>29</v>
      </c>
      <c r="B157" s="3" t="s">
        <v>8</v>
      </c>
      <c r="C157" s="3">
        <v>377</v>
      </c>
      <c r="D157" s="3">
        <v>232</v>
      </c>
      <c r="E157" s="3">
        <v>107</v>
      </c>
      <c r="F157" s="5">
        <f t="shared" si="11"/>
        <v>121.8</v>
      </c>
      <c r="G157" s="3">
        <v>389.4</v>
      </c>
      <c r="H157" s="3">
        <v>244.4</v>
      </c>
      <c r="I157" s="3">
        <v>131.80000000000001</v>
      </c>
      <c r="J157" s="3" t="s">
        <v>11</v>
      </c>
      <c r="K157" s="3">
        <v>8</v>
      </c>
      <c r="L157" s="3">
        <v>6.2</v>
      </c>
      <c r="M157" s="3" t="s">
        <v>10</v>
      </c>
      <c r="N157" s="3">
        <v>6.5</v>
      </c>
      <c r="O157" s="4">
        <f t="shared" si="12"/>
        <v>323.78621910640749</v>
      </c>
      <c r="P157" s="3"/>
      <c r="Q157" s="3"/>
    </row>
    <row r="158" spans="1:17" s="1" customFormat="1">
      <c r="A158" s="3" t="s">
        <v>28</v>
      </c>
      <c r="B158" s="3" t="s">
        <v>8</v>
      </c>
      <c r="C158" s="3">
        <v>377</v>
      </c>
      <c r="D158" s="3">
        <v>232</v>
      </c>
      <c r="E158" s="3">
        <v>137</v>
      </c>
      <c r="F158" s="5">
        <f t="shared" si="11"/>
        <v>121.8</v>
      </c>
      <c r="G158" s="3">
        <v>389.4</v>
      </c>
      <c r="H158" s="3">
        <v>244.4</v>
      </c>
      <c r="I158" s="3">
        <v>161.80000000000001</v>
      </c>
      <c r="J158" s="3" t="s">
        <v>11</v>
      </c>
      <c r="K158" s="3">
        <v>8</v>
      </c>
      <c r="L158" s="3">
        <v>6.2</v>
      </c>
      <c r="M158" s="3" t="s">
        <v>10</v>
      </c>
      <c r="N158" s="3">
        <v>6.5</v>
      </c>
      <c r="O158" s="4">
        <f t="shared" si="12"/>
        <v>323.78621910640749</v>
      </c>
      <c r="P158" s="3"/>
      <c r="Q158" s="3"/>
    </row>
    <row r="159" spans="1:17" s="1" customFormat="1">
      <c r="A159" s="3" t="s">
        <v>27</v>
      </c>
      <c r="B159" s="3" t="s">
        <v>8</v>
      </c>
      <c r="C159" s="3">
        <v>377</v>
      </c>
      <c r="D159" s="3">
        <v>232</v>
      </c>
      <c r="E159" s="3">
        <v>167</v>
      </c>
      <c r="F159" s="5">
        <f t="shared" si="11"/>
        <v>121.8</v>
      </c>
      <c r="G159" s="3">
        <v>390</v>
      </c>
      <c r="H159" s="3">
        <v>245</v>
      </c>
      <c r="I159" s="3">
        <v>193</v>
      </c>
      <c r="J159" s="3" t="s">
        <v>14</v>
      </c>
      <c r="K159" s="3">
        <v>8</v>
      </c>
      <c r="L159" s="3">
        <v>6.5</v>
      </c>
      <c r="M159" s="3" t="s">
        <v>13</v>
      </c>
      <c r="N159" s="3">
        <v>9</v>
      </c>
      <c r="O159" s="4">
        <f t="shared" si="12"/>
        <v>459.21125117035751</v>
      </c>
      <c r="P159" s="3"/>
      <c r="Q159" s="3"/>
    </row>
    <row r="160" spans="1:17" s="1" customFormat="1">
      <c r="A160" s="3" t="s">
        <v>26</v>
      </c>
      <c r="B160" s="3" t="s">
        <v>8</v>
      </c>
      <c r="C160" s="3">
        <v>377</v>
      </c>
      <c r="D160" s="3">
        <v>232</v>
      </c>
      <c r="E160" s="3">
        <v>212</v>
      </c>
      <c r="F160" s="5">
        <f t="shared" si="11"/>
        <v>121.8</v>
      </c>
      <c r="G160" s="3">
        <v>389.4</v>
      </c>
      <c r="H160" s="3">
        <v>244.4</v>
      </c>
      <c r="I160" s="3">
        <v>236.8</v>
      </c>
      <c r="J160" s="3" t="s">
        <v>11</v>
      </c>
      <c r="K160" s="3">
        <v>8</v>
      </c>
      <c r="L160" s="3">
        <v>6.2</v>
      </c>
      <c r="M160" s="3" t="s">
        <v>10</v>
      </c>
      <c r="N160" s="3">
        <v>6.5</v>
      </c>
      <c r="O160" s="4">
        <f t="shared" si="12"/>
        <v>323.78621910640749</v>
      </c>
      <c r="P160" s="3"/>
      <c r="Q160" s="3"/>
    </row>
    <row r="161" spans="1:17" s="1" customFormat="1">
      <c r="A161" s="3" t="s">
        <v>25</v>
      </c>
      <c r="B161" s="3" t="s">
        <v>8</v>
      </c>
      <c r="C161" s="3">
        <v>377</v>
      </c>
      <c r="D161" s="3">
        <v>232</v>
      </c>
      <c r="E161" s="3">
        <v>257</v>
      </c>
      <c r="F161" s="5">
        <f t="shared" si="11"/>
        <v>121.8</v>
      </c>
      <c r="G161" s="3">
        <v>389.4</v>
      </c>
      <c r="H161" s="3">
        <v>244.4</v>
      </c>
      <c r="I161" s="3">
        <v>281.8</v>
      </c>
      <c r="J161" s="3" t="s">
        <v>11</v>
      </c>
      <c r="K161" s="3">
        <v>8</v>
      </c>
      <c r="L161" s="3">
        <v>6.2</v>
      </c>
      <c r="M161" s="3" t="s">
        <v>10</v>
      </c>
      <c r="N161" s="3">
        <v>6.5</v>
      </c>
      <c r="O161" s="4">
        <f t="shared" si="12"/>
        <v>323.78621910640749</v>
      </c>
      <c r="P161" s="3">
        <v>435.6</v>
      </c>
      <c r="Q161" s="3"/>
    </row>
    <row r="162" spans="1:17" s="1" customFormat="1">
      <c r="A162" s="3" t="s">
        <v>24</v>
      </c>
      <c r="B162" s="3" t="s">
        <v>8</v>
      </c>
      <c r="C162" s="3">
        <v>375</v>
      </c>
      <c r="D162" s="3">
        <v>230</v>
      </c>
      <c r="E162" s="3">
        <v>240</v>
      </c>
      <c r="F162" s="5">
        <f t="shared" si="11"/>
        <v>121</v>
      </c>
      <c r="G162" s="3">
        <v>387.4</v>
      </c>
      <c r="H162" s="3">
        <v>242.4</v>
      </c>
      <c r="I162" s="3">
        <v>264.8</v>
      </c>
      <c r="J162" s="3" t="s">
        <v>11</v>
      </c>
      <c r="K162" s="3">
        <v>8</v>
      </c>
      <c r="L162" s="3">
        <v>6.2</v>
      </c>
      <c r="M162" s="3" t="s">
        <v>10</v>
      </c>
      <c r="N162" s="3">
        <v>6.5</v>
      </c>
      <c r="O162" s="4">
        <f t="shared" si="12"/>
        <v>322.73814378843144</v>
      </c>
      <c r="P162" s="3"/>
      <c r="Q162" s="3"/>
    </row>
    <row r="163" spans="1:17" s="1" customFormat="1">
      <c r="A163" s="3" t="s">
        <v>23</v>
      </c>
      <c r="B163" s="3" t="s">
        <v>8</v>
      </c>
      <c r="C163" s="3">
        <v>230</v>
      </c>
      <c r="D163" s="3">
        <v>175</v>
      </c>
      <c r="E163" s="3">
        <v>85</v>
      </c>
      <c r="F163" s="5">
        <f t="shared" si="11"/>
        <v>81</v>
      </c>
      <c r="G163" s="3">
        <v>242.4</v>
      </c>
      <c r="H163" s="3">
        <v>187.4</v>
      </c>
      <c r="I163" s="3">
        <v>109.8</v>
      </c>
      <c r="J163" s="3" t="s">
        <v>11</v>
      </c>
      <c r="K163" s="3">
        <v>8</v>
      </c>
      <c r="L163" s="3">
        <v>6.2</v>
      </c>
      <c r="M163" s="3" t="s">
        <v>10</v>
      </c>
      <c r="N163" s="3">
        <v>6.5</v>
      </c>
      <c r="O163" s="4">
        <f t="shared" si="12"/>
        <v>264.90766458687801</v>
      </c>
      <c r="P163" s="3"/>
      <c r="Q163" s="3"/>
    </row>
    <row r="164" spans="1:17" s="1" customFormat="1">
      <c r="A164" s="3" t="s">
        <v>22</v>
      </c>
      <c r="B164" s="3" t="s">
        <v>8</v>
      </c>
      <c r="C164" s="3">
        <v>240</v>
      </c>
      <c r="D164" s="3">
        <v>155</v>
      </c>
      <c r="E164" s="3">
        <v>45</v>
      </c>
      <c r="F164" s="5">
        <f t="shared" si="11"/>
        <v>79</v>
      </c>
      <c r="G164" s="3">
        <v>252.4</v>
      </c>
      <c r="H164" s="3">
        <v>167.4</v>
      </c>
      <c r="I164" s="3">
        <v>69.8</v>
      </c>
      <c r="J164" s="3" t="s">
        <v>21</v>
      </c>
      <c r="K164" s="3" t="s">
        <v>20</v>
      </c>
      <c r="L164" s="3">
        <v>6.2</v>
      </c>
      <c r="M164" s="3" t="s">
        <v>19</v>
      </c>
      <c r="N164" s="3">
        <v>4.25</v>
      </c>
      <c r="O164" s="4">
        <f t="shared" si="12"/>
        <v>171.09132787918765</v>
      </c>
      <c r="P164" s="3"/>
      <c r="Q164" s="3"/>
    </row>
    <row r="165" spans="1:17" s="1" customFormat="1">
      <c r="A165" s="3" t="s">
        <v>18</v>
      </c>
      <c r="B165" s="3" t="s">
        <v>8</v>
      </c>
      <c r="C165" s="3">
        <v>377</v>
      </c>
      <c r="D165" s="3">
        <v>232</v>
      </c>
      <c r="E165" s="3">
        <v>77</v>
      </c>
      <c r="F165" s="5">
        <f t="shared" si="11"/>
        <v>121.8</v>
      </c>
      <c r="G165" s="3">
        <v>389.8</v>
      </c>
      <c r="H165" s="3">
        <v>244.8</v>
      </c>
      <c r="I165" s="3">
        <v>102.6</v>
      </c>
      <c r="J165" s="3" t="s">
        <v>17</v>
      </c>
      <c r="K165" s="3">
        <v>8</v>
      </c>
      <c r="L165" s="3">
        <v>6.4</v>
      </c>
      <c r="M165" s="3" t="s">
        <v>16</v>
      </c>
      <c r="N165" s="3">
        <v>7.5</v>
      </c>
      <c r="O165" s="4">
        <f t="shared" si="12"/>
        <v>379.67387586457318</v>
      </c>
      <c r="P165" s="3"/>
      <c r="Q165" s="3"/>
    </row>
    <row r="166" spans="1:17" s="1" customFormat="1">
      <c r="A166" s="3" t="s">
        <v>15</v>
      </c>
      <c r="B166" s="3" t="s">
        <v>8</v>
      </c>
      <c r="C166" s="3">
        <v>377</v>
      </c>
      <c r="D166" s="3">
        <v>232</v>
      </c>
      <c r="E166" s="3">
        <v>167</v>
      </c>
      <c r="F166" s="5">
        <f t="shared" si="11"/>
        <v>121.8</v>
      </c>
      <c r="G166" s="3">
        <v>390</v>
      </c>
      <c r="H166" s="3">
        <v>245</v>
      </c>
      <c r="I166" s="3">
        <v>193</v>
      </c>
      <c r="J166" s="3" t="s">
        <v>14</v>
      </c>
      <c r="K166" s="3">
        <v>8</v>
      </c>
      <c r="L166" s="3">
        <v>6.5</v>
      </c>
      <c r="M166" s="3" t="s">
        <v>13</v>
      </c>
      <c r="N166" s="3">
        <v>9</v>
      </c>
      <c r="O166" s="4">
        <f t="shared" si="12"/>
        <v>459.21125117035751</v>
      </c>
      <c r="P166" s="3"/>
      <c r="Q166" s="3"/>
    </row>
    <row r="167" spans="1:17" s="1" customFormat="1">
      <c r="A167" s="3" t="s">
        <v>12</v>
      </c>
      <c r="B167" s="3" t="s">
        <v>8</v>
      </c>
      <c r="C167" s="3">
        <v>377</v>
      </c>
      <c r="D167" s="3">
        <v>232</v>
      </c>
      <c r="E167" s="3">
        <v>87</v>
      </c>
      <c r="F167" s="5">
        <f t="shared" si="11"/>
        <v>121.8</v>
      </c>
      <c r="G167" s="3">
        <v>389.4</v>
      </c>
      <c r="H167" s="3">
        <v>244.4</v>
      </c>
      <c r="I167" s="3">
        <v>111.8</v>
      </c>
      <c r="J167" s="3" t="s">
        <v>11</v>
      </c>
      <c r="K167" s="3">
        <v>8</v>
      </c>
      <c r="L167" s="3">
        <v>6.2</v>
      </c>
      <c r="M167" s="3" t="s">
        <v>10</v>
      </c>
      <c r="N167" s="3">
        <v>6.5</v>
      </c>
      <c r="O167" s="4">
        <f t="shared" si="12"/>
        <v>323.78621910640749</v>
      </c>
      <c r="P167" s="3"/>
      <c r="Q167" s="3"/>
    </row>
    <row r="168" spans="1:17" s="1" customFormat="1">
      <c r="A168" s="3" t="s">
        <v>9</v>
      </c>
      <c r="B168" s="3" t="s">
        <v>8</v>
      </c>
      <c r="C168" s="3">
        <v>180</v>
      </c>
      <c r="D168" s="3">
        <v>110</v>
      </c>
      <c r="E168" s="3">
        <v>70</v>
      </c>
      <c r="F168" s="5">
        <f t="shared" si="11"/>
        <v>58</v>
      </c>
      <c r="G168" s="3">
        <v>185.4</v>
      </c>
      <c r="H168" s="3">
        <v>115.4</v>
      </c>
      <c r="I168" s="3">
        <v>80.8</v>
      </c>
      <c r="J168" s="3" t="s">
        <v>7</v>
      </c>
      <c r="K168" s="3" t="s">
        <v>0</v>
      </c>
      <c r="L168" s="3">
        <v>2.7</v>
      </c>
      <c r="M168" s="3" t="s">
        <v>6</v>
      </c>
      <c r="N168" s="3">
        <v>3.5</v>
      </c>
      <c r="O168" s="4">
        <f t="shared" ref="O168:O171" si="13">1.82*1.02*N168*POWER(L168,0.508)*POWER(F168,0.492)</f>
        <v>79.337583631743811</v>
      </c>
      <c r="P168" s="3"/>
      <c r="Q168" s="3"/>
    </row>
    <row r="169" spans="1:17" s="1" customFormat="1">
      <c r="A169" s="3" t="s">
        <v>5</v>
      </c>
      <c r="B169" s="3" t="s">
        <v>2</v>
      </c>
      <c r="C169" s="3"/>
      <c r="D169" s="3"/>
      <c r="E169" s="3"/>
      <c r="F169" s="5">
        <f t="shared" si="11"/>
        <v>0</v>
      </c>
      <c r="G169" s="3"/>
      <c r="H169" s="3"/>
      <c r="I169" s="3"/>
      <c r="J169" s="3" t="s">
        <v>1</v>
      </c>
      <c r="K169" s="3" t="s">
        <v>0</v>
      </c>
      <c r="L169" s="3">
        <v>3.1</v>
      </c>
      <c r="M169" s="3"/>
      <c r="N169" s="3">
        <v>6.3</v>
      </c>
      <c r="O169" s="4">
        <f t="shared" si="13"/>
        <v>0</v>
      </c>
      <c r="P169" s="3"/>
      <c r="Q169" s="3"/>
    </row>
    <row r="170" spans="1:17" s="1" customFormat="1">
      <c r="A170" s="3" t="s">
        <v>4</v>
      </c>
      <c r="B170" s="3" t="s">
        <v>2</v>
      </c>
      <c r="C170" s="3"/>
      <c r="D170" s="3"/>
      <c r="E170" s="3"/>
      <c r="F170" s="5">
        <f t="shared" si="11"/>
        <v>0</v>
      </c>
      <c r="G170" s="3"/>
      <c r="H170" s="3"/>
      <c r="I170" s="3"/>
      <c r="J170" s="3" t="s">
        <v>1</v>
      </c>
      <c r="K170" s="3" t="s">
        <v>0</v>
      </c>
      <c r="L170" s="3">
        <v>3.1</v>
      </c>
      <c r="M170" s="3"/>
      <c r="N170" s="3">
        <v>6.3</v>
      </c>
      <c r="O170" s="4">
        <f t="shared" si="13"/>
        <v>0</v>
      </c>
      <c r="P170" s="3"/>
      <c r="Q170" s="3"/>
    </row>
    <row r="171" spans="1:17" s="1" customFormat="1">
      <c r="A171" s="3" t="s">
        <v>3</v>
      </c>
      <c r="B171" s="3" t="s">
        <v>2</v>
      </c>
      <c r="C171" s="3"/>
      <c r="D171" s="3"/>
      <c r="E171" s="3"/>
      <c r="F171" s="5">
        <f t="shared" si="11"/>
        <v>0</v>
      </c>
      <c r="G171" s="3"/>
      <c r="H171" s="3"/>
      <c r="I171" s="3"/>
      <c r="J171" s="3" t="s">
        <v>1</v>
      </c>
      <c r="K171" s="3" t="s">
        <v>0</v>
      </c>
      <c r="L171" s="3">
        <v>3.1</v>
      </c>
      <c r="M171" s="3"/>
      <c r="N171" s="3">
        <v>6.3</v>
      </c>
      <c r="O171" s="4">
        <f t="shared" si="13"/>
        <v>0</v>
      </c>
      <c r="P171" s="3"/>
      <c r="Q171" s="3"/>
    </row>
    <row r="172" spans="1:17" s="1" customFormat="1">
      <c r="O172" s="2"/>
    </row>
    <row r="173" spans="1:17" s="1" customFormat="1">
      <c r="O173" s="2"/>
    </row>
    <row r="174" spans="1:17" s="1" customFormat="1">
      <c r="O174" s="2"/>
    </row>
    <row r="175" spans="1:17" s="1" customFormat="1">
      <c r="O175" s="2"/>
    </row>
    <row r="176" spans="1:17" s="1" customFormat="1">
      <c r="O176" s="2"/>
    </row>
    <row r="177" spans="15:15" s="1" customFormat="1">
      <c r="O177" s="2"/>
    </row>
    <row r="178" spans="15:15" s="1" customFormat="1">
      <c r="O178" s="2"/>
    </row>
    <row r="179" spans="15:15" s="1" customFormat="1">
      <c r="O179" s="2"/>
    </row>
    <row r="180" spans="15:15" s="1" customFormat="1">
      <c r="O180" s="2"/>
    </row>
    <row r="181" spans="15:15" s="1" customFormat="1">
      <c r="O181" s="2"/>
    </row>
    <row r="182" spans="15:15" s="1" customFormat="1">
      <c r="O182" s="2"/>
    </row>
    <row r="183" spans="15:15" s="1" customFormat="1">
      <c r="O183" s="2"/>
    </row>
    <row r="184" spans="15:15" s="1" customFormat="1">
      <c r="O184" s="2"/>
    </row>
    <row r="185" spans="15:15" s="1" customFormat="1">
      <c r="O185" s="2"/>
    </row>
    <row r="186" spans="15:15" s="1" customFormat="1">
      <c r="O186" s="2"/>
    </row>
    <row r="187" spans="15:15" s="1" customFormat="1">
      <c r="O187" s="2"/>
    </row>
    <row r="188" spans="15:15" s="1" customFormat="1">
      <c r="O188" s="2"/>
    </row>
    <row r="189" spans="15:15" s="1" customFormat="1">
      <c r="O189" s="2"/>
    </row>
    <row r="190" spans="15:15" s="1" customFormat="1">
      <c r="O190" s="2"/>
    </row>
    <row r="191" spans="15:15" s="1" customFormat="1">
      <c r="O191" s="2"/>
    </row>
    <row r="192" spans="15:15" s="1" customFormat="1">
      <c r="O192" s="2"/>
    </row>
    <row r="193" spans="15:15" s="1" customFormat="1">
      <c r="O193" s="2"/>
    </row>
    <row r="194" spans="15:15" s="1" customFormat="1">
      <c r="O194" s="2"/>
    </row>
    <row r="195" spans="15:15" s="1" customFormat="1">
      <c r="O195" s="2"/>
    </row>
    <row r="196" spans="15:15" s="1" customFormat="1">
      <c r="O196" s="2"/>
    </row>
    <row r="197" spans="15:15" s="1" customFormat="1">
      <c r="O197" s="2"/>
    </row>
    <row r="198" spans="15:15" s="1" customFormat="1">
      <c r="O198" s="2"/>
    </row>
    <row r="199" spans="15:15" s="1" customFormat="1">
      <c r="O199" s="2"/>
    </row>
    <row r="200" spans="15:15" s="1" customFormat="1">
      <c r="O200" s="2"/>
    </row>
    <row r="201" spans="15:15" s="1" customFormat="1">
      <c r="O201" s="2"/>
    </row>
    <row r="202" spans="15:15" s="1" customFormat="1">
      <c r="O202" s="2"/>
    </row>
    <row r="203" spans="15:15" s="1" customFormat="1">
      <c r="O203" s="2"/>
    </row>
    <row r="204" spans="15:15" s="1" customFormat="1">
      <c r="O204" s="2"/>
    </row>
    <row r="205" spans="15:15" s="1" customFormat="1">
      <c r="O205" s="2"/>
    </row>
    <row r="206" spans="15:15" s="1" customFormat="1">
      <c r="O206" s="2"/>
    </row>
    <row r="207" spans="15:15" s="1" customFormat="1">
      <c r="O207" s="2"/>
    </row>
    <row r="208" spans="15:15" s="1" customFormat="1">
      <c r="O208" s="2"/>
    </row>
    <row r="209" spans="15:15" s="1" customFormat="1">
      <c r="O209" s="2"/>
    </row>
    <row r="210" spans="15:15" s="1" customFormat="1">
      <c r="O210" s="2"/>
    </row>
    <row r="211" spans="15:15" s="1" customFormat="1">
      <c r="O211" s="2"/>
    </row>
    <row r="212" spans="15:15" s="1" customFormat="1">
      <c r="O212" s="2"/>
    </row>
    <row r="213" spans="15:15" s="1" customFormat="1">
      <c r="O213" s="2"/>
    </row>
    <row r="214" spans="15:15" s="1" customFormat="1">
      <c r="O214" s="2"/>
    </row>
    <row r="215" spans="15:15" s="1" customFormat="1">
      <c r="O215" s="2"/>
    </row>
    <row r="216" spans="15:15" s="1" customFormat="1">
      <c r="O216" s="2"/>
    </row>
    <row r="217" spans="15:15" s="1" customFormat="1">
      <c r="O217" s="2"/>
    </row>
    <row r="218" spans="15:15" s="1" customFormat="1">
      <c r="O218" s="2"/>
    </row>
    <row r="219" spans="15:15" s="1" customFormat="1">
      <c r="O219" s="2"/>
    </row>
    <row r="220" spans="15:15" s="1" customFormat="1">
      <c r="O220" s="2"/>
    </row>
    <row r="221" spans="15:15" s="1" customFormat="1">
      <c r="O221" s="2"/>
    </row>
    <row r="222" spans="15:15" s="1" customFormat="1">
      <c r="O222" s="2"/>
    </row>
    <row r="223" spans="15:15" s="1" customFormat="1">
      <c r="O223" s="2"/>
    </row>
    <row r="224" spans="15:15" s="1" customFormat="1">
      <c r="O224" s="2"/>
    </row>
    <row r="225" spans="15:15" s="1" customFormat="1">
      <c r="O225" s="2"/>
    </row>
    <row r="226" spans="15:15" s="1" customFormat="1">
      <c r="O226" s="2"/>
    </row>
    <row r="227" spans="15:15" s="1" customFormat="1">
      <c r="O227" s="2"/>
    </row>
    <row r="228" spans="15:15" s="1" customFormat="1">
      <c r="O228" s="2"/>
    </row>
    <row r="229" spans="15:15" s="1" customFormat="1">
      <c r="O229" s="2"/>
    </row>
    <row r="230" spans="15:15" s="1" customFormat="1">
      <c r="O230" s="2"/>
    </row>
    <row r="231" spans="15:15" s="1" customFormat="1">
      <c r="O231" s="2"/>
    </row>
    <row r="232" spans="15:15" s="1" customFormat="1">
      <c r="O232" s="2"/>
    </row>
    <row r="233" spans="15:15" s="1" customFormat="1">
      <c r="O233" s="2"/>
    </row>
    <row r="234" spans="15:15" s="1" customFormat="1">
      <c r="O234" s="2"/>
    </row>
    <row r="235" spans="15:15" s="1" customFormat="1">
      <c r="O235" s="2"/>
    </row>
    <row r="236" spans="15:15" s="1" customFormat="1">
      <c r="O236" s="2"/>
    </row>
    <row r="237" spans="15:15" s="1" customFormat="1">
      <c r="O237" s="2"/>
    </row>
    <row r="238" spans="15:15" s="1" customFormat="1">
      <c r="O238" s="2"/>
    </row>
    <row r="239" spans="15:15" s="1" customFormat="1">
      <c r="O239" s="2"/>
    </row>
    <row r="240" spans="15:15" s="1" customFormat="1">
      <c r="O240" s="2"/>
    </row>
    <row r="241" spans="15:15" s="1" customFormat="1">
      <c r="O241" s="2"/>
    </row>
    <row r="242" spans="15:15" s="1" customFormat="1">
      <c r="O242" s="2"/>
    </row>
    <row r="243" spans="15:15" s="1" customFormat="1">
      <c r="O243" s="2"/>
    </row>
    <row r="244" spans="15:15" s="1" customFormat="1">
      <c r="O244" s="2"/>
    </row>
    <row r="245" spans="15:15" s="1" customFormat="1">
      <c r="O245" s="2"/>
    </row>
    <row r="246" spans="15:15" s="1" customFormat="1">
      <c r="O246" s="2"/>
    </row>
    <row r="247" spans="15:15" s="1" customFormat="1">
      <c r="O247" s="2"/>
    </row>
    <row r="248" spans="15:15" s="1" customFormat="1">
      <c r="O248" s="2"/>
    </row>
    <row r="249" spans="15:15" s="1" customFormat="1">
      <c r="O249" s="2"/>
    </row>
    <row r="250" spans="15:15" s="1" customFormat="1">
      <c r="O250" s="2"/>
    </row>
    <row r="251" spans="15:15" s="1" customFormat="1">
      <c r="O251" s="2"/>
    </row>
    <row r="252" spans="15:15" s="1" customFormat="1">
      <c r="O252" s="2"/>
    </row>
    <row r="253" spans="15:15" s="1" customFormat="1">
      <c r="O253" s="2"/>
    </row>
    <row r="254" spans="15:15" s="1" customFormat="1">
      <c r="O254" s="2"/>
    </row>
    <row r="255" spans="15:15" s="1" customFormat="1">
      <c r="O255" s="2"/>
    </row>
    <row r="256" spans="15:15" s="1" customFormat="1">
      <c r="O256" s="2"/>
    </row>
    <row r="257" spans="15:15" s="1" customFormat="1">
      <c r="O257" s="2"/>
    </row>
    <row r="258" spans="15:15" s="1" customFormat="1">
      <c r="O258" s="2"/>
    </row>
    <row r="259" spans="15:15" s="1" customFormat="1">
      <c r="O259" s="2"/>
    </row>
    <row r="260" spans="15:15" s="1" customFormat="1">
      <c r="O260" s="2"/>
    </row>
    <row r="261" spans="15:15" s="1" customFormat="1">
      <c r="O261" s="2"/>
    </row>
    <row r="262" spans="15:15" s="1" customFormat="1">
      <c r="O262" s="2"/>
    </row>
    <row r="263" spans="15:15" s="1" customFormat="1">
      <c r="O263" s="2"/>
    </row>
    <row r="264" spans="15:15" s="1" customFormat="1">
      <c r="O264" s="2"/>
    </row>
    <row r="265" spans="15:15" s="1" customFormat="1">
      <c r="O265" s="2"/>
    </row>
    <row r="266" spans="15:15" s="1" customFormat="1">
      <c r="O266" s="2"/>
    </row>
    <row r="267" spans="15:15" s="1" customFormat="1">
      <c r="O267" s="2"/>
    </row>
    <row r="268" spans="15:15" s="1" customFormat="1">
      <c r="O268" s="2"/>
    </row>
    <row r="269" spans="15:15" s="1" customFormat="1">
      <c r="O269" s="2"/>
    </row>
    <row r="270" spans="15:15" s="1" customFormat="1">
      <c r="O270" s="2"/>
    </row>
    <row r="271" spans="15:15" s="1" customFormat="1">
      <c r="O271" s="2"/>
    </row>
    <row r="272" spans="15:15" s="1" customFormat="1">
      <c r="O272" s="2"/>
    </row>
    <row r="273" spans="15:15" s="1" customFormat="1">
      <c r="O273" s="2"/>
    </row>
    <row r="274" spans="15:15" s="1" customFormat="1">
      <c r="O274" s="2"/>
    </row>
    <row r="275" spans="15:15" s="1" customFormat="1">
      <c r="O275" s="2"/>
    </row>
    <row r="276" spans="15:15" s="1" customFormat="1">
      <c r="O276" s="2"/>
    </row>
    <row r="277" spans="15:15" s="1" customFormat="1">
      <c r="O277" s="2"/>
    </row>
    <row r="278" spans="15:15" s="1" customFormat="1">
      <c r="O278" s="2"/>
    </row>
    <row r="279" spans="15:15" s="1" customFormat="1">
      <c r="O279" s="2"/>
    </row>
    <row r="280" spans="15:15" s="1" customFormat="1">
      <c r="O280" s="2"/>
    </row>
    <row r="281" spans="15:15" s="1" customFormat="1">
      <c r="O281" s="2"/>
    </row>
    <row r="282" spans="15:15" s="1" customFormat="1">
      <c r="O282" s="2"/>
    </row>
    <row r="283" spans="15:15" s="1" customFormat="1">
      <c r="O283" s="2"/>
    </row>
    <row r="284" spans="15:15" s="1" customFormat="1">
      <c r="O284" s="2"/>
    </row>
    <row r="285" spans="15:15" s="1" customFormat="1">
      <c r="O285" s="2"/>
    </row>
    <row r="286" spans="15:15" s="1" customFormat="1">
      <c r="O286" s="2"/>
    </row>
    <row r="287" spans="15:15" s="1" customFormat="1">
      <c r="O287" s="2"/>
    </row>
    <row r="288" spans="15:15" s="1" customFormat="1">
      <c r="O288" s="2"/>
    </row>
    <row r="289" spans="15:15" s="1" customFormat="1">
      <c r="O289" s="2"/>
    </row>
    <row r="290" spans="15:15" s="1" customFormat="1">
      <c r="O290" s="2"/>
    </row>
    <row r="291" spans="15:15" s="1" customFormat="1">
      <c r="O291" s="2"/>
    </row>
    <row r="292" spans="15:15" s="1" customFormat="1">
      <c r="O292" s="2"/>
    </row>
    <row r="293" spans="15:15" s="1" customFormat="1">
      <c r="O293" s="2"/>
    </row>
    <row r="294" spans="15:15" s="1" customFormat="1">
      <c r="O294" s="2"/>
    </row>
    <row r="295" spans="15:15" s="1" customFormat="1">
      <c r="O295" s="2"/>
    </row>
    <row r="296" spans="15:15" s="1" customFormat="1">
      <c r="O296" s="2"/>
    </row>
    <row r="297" spans="15:15" s="1" customFormat="1">
      <c r="O297" s="2"/>
    </row>
    <row r="298" spans="15:15" s="1" customFormat="1">
      <c r="O298" s="2"/>
    </row>
    <row r="299" spans="15:15" s="1" customFormat="1">
      <c r="O299" s="2"/>
    </row>
    <row r="300" spans="15:15" s="1" customFormat="1">
      <c r="O300" s="2"/>
    </row>
    <row r="301" spans="15:15" s="1" customFormat="1">
      <c r="O301" s="2"/>
    </row>
    <row r="302" spans="15:15" s="1" customFormat="1">
      <c r="O302" s="2"/>
    </row>
    <row r="303" spans="15:15" s="1" customFormat="1">
      <c r="O303" s="2"/>
    </row>
    <row r="304" spans="15:15" s="1" customFormat="1">
      <c r="O304" s="2"/>
    </row>
    <row r="305" spans="15:15" s="1" customFormat="1">
      <c r="O305" s="2"/>
    </row>
    <row r="306" spans="15:15" s="1" customFormat="1">
      <c r="O306" s="2"/>
    </row>
    <row r="307" spans="15:15" s="1" customFormat="1">
      <c r="O307" s="2"/>
    </row>
    <row r="308" spans="15:15" s="1" customFormat="1">
      <c r="O308" s="2"/>
    </row>
    <row r="309" spans="15:15" s="1" customFormat="1">
      <c r="O309" s="2"/>
    </row>
    <row r="310" spans="15:15" s="1" customFormat="1">
      <c r="O310" s="2"/>
    </row>
    <row r="311" spans="15:15" s="1" customFormat="1">
      <c r="O311" s="2"/>
    </row>
    <row r="312" spans="15:15" s="1" customFormat="1">
      <c r="O312" s="2"/>
    </row>
    <row r="313" spans="15:15" s="1" customFormat="1">
      <c r="O313" s="2"/>
    </row>
    <row r="314" spans="15:15" s="1" customFormat="1">
      <c r="O314" s="2"/>
    </row>
    <row r="315" spans="15:15" s="1" customFormat="1">
      <c r="O315" s="2"/>
    </row>
    <row r="316" spans="15:15" s="1" customFormat="1">
      <c r="O316" s="2"/>
    </row>
    <row r="317" spans="15:15" s="1" customFormat="1">
      <c r="O317" s="2"/>
    </row>
    <row r="318" spans="15:15" s="1" customFormat="1">
      <c r="O318" s="2"/>
    </row>
    <row r="319" spans="15:15" s="1" customFormat="1">
      <c r="O319" s="2"/>
    </row>
    <row r="320" spans="15:15" s="1" customFormat="1">
      <c r="O320" s="2"/>
    </row>
    <row r="321" spans="15:15" s="1" customFormat="1">
      <c r="O321" s="2"/>
    </row>
    <row r="322" spans="15:15" s="1" customFormat="1">
      <c r="O322" s="2"/>
    </row>
    <row r="323" spans="15:15" s="1" customFormat="1">
      <c r="O323" s="2"/>
    </row>
    <row r="324" spans="15:15" s="1" customFormat="1">
      <c r="O324" s="2"/>
    </row>
    <row r="325" spans="15:15" s="1" customFormat="1">
      <c r="O325" s="2"/>
    </row>
    <row r="326" spans="15:15" s="1" customFormat="1">
      <c r="O326" s="2"/>
    </row>
    <row r="327" spans="15:15" s="1" customFormat="1">
      <c r="O327" s="2"/>
    </row>
    <row r="328" spans="15:15" s="1" customFormat="1">
      <c r="O328" s="2"/>
    </row>
    <row r="329" spans="15:15" s="1" customFormat="1">
      <c r="O329" s="2"/>
    </row>
    <row r="330" spans="15:15" s="1" customFormat="1">
      <c r="O330" s="2"/>
    </row>
    <row r="331" spans="15:15" s="1" customFormat="1">
      <c r="O331" s="2"/>
    </row>
    <row r="332" spans="15:15" s="1" customFormat="1">
      <c r="O332" s="2"/>
    </row>
    <row r="333" spans="15:15" s="1" customFormat="1">
      <c r="O333" s="2"/>
    </row>
    <row r="334" spans="15:15" s="1" customFormat="1">
      <c r="O334" s="2"/>
    </row>
    <row r="335" spans="15:15" s="1" customFormat="1">
      <c r="O335" s="2"/>
    </row>
    <row r="336" spans="15:15" s="1" customFormat="1">
      <c r="O336" s="2"/>
    </row>
    <row r="337" spans="15:15" s="1" customFormat="1">
      <c r="O337" s="2"/>
    </row>
    <row r="338" spans="15:15" s="1" customFormat="1">
      <c r="O338" s="2"/>
    </row>
    <row r="339" spans="15:15" s="1" customFormat="1">
      <c r="O339" s="2"/>
    </row>
    <row r="340" spans="15:15" s="1" customFormat="1">
      <c r="O340" s="2"/>
    </row>
    <row r="341" spans="15:15" s="1" customFormat="1">
      <c r="O341" s="2"/>
    </row>
    <row r="342" spans="15:15" s="1" customFormat="1">
      <c r="O342" s="2"/>
    </row>
    <row r="343" spans="15:15" s="1" customFormat="1">
      <c r="O343" s="2"/>
    </row>
    <row r="344" spans="15:15" s="1" customFormat="1">
      <c r="O344" s="2"/>
    </row>
    <row r="345" spans="15:15" s="1" customFormat="1">
      <c r="O345" s="2"/>
    </row>
    <row r="346" spans="15:15" s="1" customFormat="1">
      <c r="O346" s="2"/>
    </row>
    <row r="347" spans="15:15" s="1" customFormat="1">
      <c r="O347" s="2"/>
    </row>
    <row r="348" spans="15:15" s="1" customFormat="1">
      <c r="O348" s="2"/>
    </row>
    <row r="349" spans="15:15" s="1" customFormat="1">
      <c r="O349" s="2"/>
    </row>
    <row r="350" spans="15:15" s="1" customFormat="1">
      <c r="O350" s="2"/>
    </row>
    <row r="351" spans="15:15" s="1" customFormat="1">
      <c r="O351" s="2"/>
    </row>
    <row r="352" spans="15:15" s="1" customFormat="1">
      <c r="O352" s="2"/>
    </row>
    <row r="353" spans="15:15" s="1" customFormat="1">
      <c r="O353" s="2"/>
    </row>
    <row r="354" spans="15:15" s="1" customFormat="1">
      <c r="O354" s="2"/>
    </row>
    <row r="355" spans="15:15" s="1" customFormat="1">
      <c r="O355" s="2"/>
    </row>
    <row r="356" spans="15:15" s="1" customFormat="1">
      <c r="O356" s="2"/>
    </row>
    <row r="357" spans="15:15" s="1" customFormat="1">
      <c r="O357" s="2"/>
    </row>
    <row r="358" spans="15:15" s="1" customFormat="1">
      <c r="O358" s="2"/>
    </row>
    <row r="359" spans="15:15" s="1" customFormat="1">
      <c r="O359" s="2"/>
    </row>
    <row r="360" spans="15:15" s="1" customFormat="1">
      <c r="O360" s="2"/>
    </row>
    <row r="361" spans="15:15" s="1" customFormat="1">
      <c r="O361" s="2"/>
    </row>
    <row r="362" spans="15:15" s="1" customFormat="1">
      <c r="O362" s="2"/>
    </row>
    <row r="363" spans="15:15" s="1" customFormat="1">
      <c r="O363" s="2"/>
    </row>
    <row r="364" spans="15:15" s="1" customFormat="1">
      <c r="O364" s="2"/>
    </row>
    <row r="365" spans="15:15" s="1" customFormat="1">
      <c r="O365" s="2"/>
    </row>
    <row r="366" spans="15:15" s="1" customFormat="1">
      <c r="O366" s="2"/>
    </row>
    <row r="367" spans="15:15" s="1" customFormat="1">
      <c r="O367" s="2"/>
    </row>
    <row r="368" spans="15:15" s="1" customFormat="1">
      <c r="O368" s="2"/>
    </row>
    <row r="369" spans="15:15" s="1" customFormat="1">
      <c r="O369" s="2"/>
    </row>
    <row r="370" spans="15:15" s="1" customFormat="1">
      <c r="O370" s="2"/>
    </row>
    <row r="371" spans="15:15" s="1" customFormat="1">
      <c r="O371" s="2"/>
    </row>
    <row r="372" spans="15:15" s="1" customFormat="1">
      <c r="O372" s="2"/>
    </row>
    <row r="373" spans="15:15" s="1" customFormat="1">
      <c r="O373" s="2"/>
    </row>
    <row r="374" spans="15:15" s="1" customFormat="1">
      <c r="O374" s="2"/>
    </row>
    <row r="375" spans="15:15" s="1" customFormat="1">
      <c r="O375" s="2"/>
    </row>
    <row r="376" spans="15:15" s="1" customFormat="1">
      <c r="O376" s="2"/>
    </row>
    <row r="377" spans="15:15" s="1" customFormat="1">
      <c r="O377" s="2"/>
    </row>
    <row r="378" spans="15:15" s="1" customFormat="1">
      <c r="O378" s="2"/>
    </row>
    <row r="379" spans="15:15" s="1" customFormat="1">
      <c r="O379" s="2"/>
    </row>
    <row r="380" spans="15:15" s="1" customFormat="1">
      <c r="O380" s="2"/>
    </row>
    <row r="381" spans="15:15" s="1" customFormat="1">
      <c r="O381" s="2"/>
    </row>
    <row r="382" spans="15:15" s="1" customFormat="1">
      <c r="O382" s="2"/>
    </row>
    <row r="383" spans="15:15" s="1" customFormat="1">
      <c r="O383" s="2"/>
    </row>
    <row r="384" spans="15:15" s="1" customFormat="1">
      <c r="O384" s="2"/>
    </row>
    <row r="385" spans="15:15" s="1" customFormat="1">
      <c r="O385" s="2"/>
    </row>
    <row r="386" spans="15:15" s="1" customFormat="1">
      <c r="O386" s="2"/>
    </row>
    <row r="387" spans="15:15" s="1" customFormat="1">
      <c r="O387" s="2"/>
    </row>
    <row r="388" spans="15:15" s="1" customFormat="1">
      <c r="O388" s="2"/>
    </row>
    <row r="389" spans="15:15" s="1" customFormat="1">
      <c r="O389" s="2"/>
    </row>
    <row r="390" spans="15:15" s="1" customFormat="1">
      <c r="O390" s="2"/>
    </row>
    <row r="391" spans="15:15" s="1" customFormat="1">
      <c r="O391" s="2"/>
    </row>
    <row r="392" spans="15:15" s="1" customFormat="1">
      <c r="O392" s="2"/>
    </row>
    <row r="393" spans="15:15" s="1" customFormat="1">
      <c r="O393" s="2"/>
    </row>
    <row r="394" spans="15:15" s="1" customFormat="1">
      <c r="O394" s="2"/>
    </row>
    <row r="395" spans="15:15" s="1" customFormat="1">
      <c r="O395" s="2"/>
    </row>
    <row r="396" spans="15:15" s="1" customFormat="1">
      <c r="O396" s="2"/>
    </row>
    <row r="397" spans="15:15" s="1" customFormat="1">
      <c r="O397" s="2"/>
    </row>
    <row r="398" spans="15:15" s="1" customFormat="1">
      <c r="O398" s="2"/>
    </row>
    <row r="399" spans="15:15" s="1" customFormat="1">
      <c r="O399" s="2"/>
    </row>
    <row r="400" spans="15:15" s="1" customFormat="1">
      <c r="O400" s="2"/>
    </row>
    <row r="401" spans="15:15" s="1" customFormat="1">
      <c r="O401" s="2"/>
    </row>
    <row r="402" spans="15:15" s="1" customFormat="1">
      <c r="O402" s="2"/>
    </row>
    <row r="403" spans="15:15" s="1" customFormat="1">
      <c r="O403" s="2"/>
    </row>
    <row r="404" spans="15:15" s="1" customFormat="1">
      <c r="O404" s="2"/>
    </row>
    <row r="405" spans="15:15" s="1" customFormat="1">
      <c r="O405" s="2"/>
    </row>
    <row r="406" spans="15:15" s="1" customFormat="1">
      <c r="O406" s="2"/>
    </row>
    <row r="407" spans="15:15" s="1" customFormat="1">
      <c r="O407" s="2"/>
    </row>
    <row r="408" spans="15:15" s="1" customFormat="1">
      <c r="O408" s="2"/>
    </row>
    <row r="409" spans="15:15" s="1" customFormat="1">
      <c r="O409" s="2"/>
    </row>
    <row r="410" spans="15:15" s="1" customFormat="1">
      <c r="O410" s="2"/>
    </row>
    <row r="411" spans="15:15" s="1" customFormat="1">
      <c r="O411" s="2"/>
    </row>
    <row r="412" spans="15:15" s="1" customFormat="1">
      <c r="O412" s="2"/>
    </row>
    <row r="413" spans="15:15" s="1" customFormat="1">
      <c r="O413" s="2"/>
    </row>
    <row r="414" spans="15:15" s="1" customFormat="1">
      <c r="O414" s="2"/>
    </row>
    <row r="415" spans="15:15" s="1" customFormat="1">
      <c r="O415" s="2"/>
    </row>
    <row r="416" spans="15:15" s="1" customFormat="1">
      <c r="O416" s="2"/>
    </row>
    <row r="417" spans="15:15" s="1" customFormat="1">
      <c r="O417" s="2"/>
    </row>
    <row r="418" spans="15:15" s="1" customFormat="1">
      <c r="O418" s="2"/>
    </row>
    <row r="419" spans="15:15" s="1" customFormat="1">
      <c r="O419" s="2"/>
    </row>
    <row r="420" spans="15:15" s="1" customFormat="1">
      <c r="O420" s="2"/>
    </row>
    <row r="421" spans="15:15" s="1" customFormat="1">
      <c r="O421" s="2"/>
    </row>
    <row r="422" spans="15:15" s="1" customFormat="1">
      <c r="O422" s="2"/>
    </row>
    <row r="423" spans="15:15" s="1" customFormat="1">
      <c r="O423" s="2"/>
    </row>
    <row r="424" spans="15:15" s="1" customFormat="1">
      <c r="O424" s="2"/>
    </row>
    <row r="425" spans="15:15" s="1" customFormat="1">
      <c r="O425" s="2"/>
    </row>
    <row r="426" spans="15:15" s="1" customFormat="1">
      <c r="O426" s="2"/>
    </row>
    <row r="427" spans="15:15" s="1" customFormat="1">
      <c r="O427" s="2"/>
    </row>
    <row r="428" spans="15:15" s="1" customFormat="1">
      <c r="O428" s="2"/>
    </row>
    <row r="429" spans="15:15" s="1" customFormat="1">
      <c r="O429" s="2"/>
    </row>
    <row r="430" spans="15:15" s="1" customFormat="1">
      <c r="O430" s="2"/>
    </row>
    <row r="431" spans="15:15" s="1" customFormat="1">
      <c r="O431" s="2"/>
    </row>
    <row r="432" spans="15:15" s="1" customFormat="1">
      <c r="O432" s="2"/>
    </row>
    <row r="433" spans="15:15" s="1" customFormat="1">
      <c r="O433" s="2"/>
    </row>
    <row r="434" spans="15:15" s="1" customFormat="1">
      <c r="O434" s="2"/>
    </row>
    <row r="435" spans="15:15" s="1" customFormat="1">
      <c r="O435" s="2"/>
    </row>
    <row r="436" spans="15:15" s="1" customFormat="1">
      <c r="O436" s="2"/>
    </row>
    <row r="437" spans="15:15" s="1" customFormat="1">
      <c r="O437" s="2"/>
    </row>
    <row r="438" spans="15:15" s="1" customFormat="1">
      <c r="O438" s="2"/>
    </row>
    <row r="439" spans="15:15" s="1" customFormat="1">
      <c r="O439" s="2"/>
    </row>
    <row r="440" spans="15:15" s="1" customFormat="1">
      <c r="O440" s="2"/>
    </row>
    <row r="441" spans="15:15" s="1" customFormat="1">
      <c r="O441" s="2"/>
    </row>
    <row r="442" spans="15:15" s="1" customFormat="1">
      <c r="O442" s="2"/>
    </row>
    <row r="443" spans="15:15" s="1" customFormat="1">
      <c r="O443" s="2"/>
    </row>
    <row r="444" spans="15:15" s="1" customFormat="1">
      <c r="O444" s="2"/>
    </row>
    <row r="445" spans="15:15" s="1" customFormat="1">
      <c r="O445" s="2"/>
    </row>
    <row r="446" spans="15:15" s="1" customFormat="1">
      <c r="O446" s="2"/>
    </row>
    <row r="447" spans="15:15" s="1" customFormat="1">
      <c r="O447" s="2"/>
    </row>
    <row r="448" spans="15:15" s="1" customFormat="1">
      <c r="O448" s="2"/>
    </row>
    <row r="449" spans="15:15" s="1" customFormat="1">
      <c r="O449" s="2"/>
    </row>
    <row r="450" spans="15:15" s="1" customFormat="1">
      <c r="O450" s="2"/>
    </row>
    <row r="451" spans="15:15" s="1" customFormat="1">
      <c r="O451" s="2"/>
    </row>
    <row r="452" spans="15:15" s="1" customFormat="1">
      <c r="O452" s="2"/>
    </row>
    <row r="453" spans="15:15" s="1" customFormat="1">
      <c r="O453" s="2"/>
    </row>
    <row r="454" spans="15:15" s="1" customFormat="1">
      <c r="O454" s="2"/>
    </row>
    <row r="455" spans="15:15" s="1" customFormat="1">
      <c r="O455" s="2"/>
    </row>
    <row r="456" spans="15:15" s="1" customFormat="1">
      <c r="O456" s="2"/>
    </row>
    <row r="457" spans="15:15" s="1" customFormat="1">
      <c r="O457" s="2"/>
    </row>
    <row r="458" spans="15:15" s="1" customFormat="1">
      <c r="O458" s="2"/>
    </row>
    <row r="459" spans="15:15" s="1" customFormat="1">
      <c r="O459" s="2"/>
    </row>
    <row r="460" spans="15:15" s="1" customFormat="1">
      <c r="O460" s="2"/>
    </row>
    <row r="461" spans="15:15" s="1" customFormat="1">
      <c r="O461" s="2"/>
    </row>
    <row r="462" spans="15:15" s="1" customFormat="1">
      <c r="O462" s="2"/>
    </row>
    <row r="463" spans="15:15" s="1" customFormat="1">
      <c r="O463" s="2"/>
    </row>
    <row r="464" spans="15:15" s="1" customFormat="1">
      <c r="O464" s="2"/>
    </row>
    <row r="465" spans="15:15" s="1" customFormat="1">
      <c r="O465" s="2"/>
    </row>
    <row r="466" spans="15:15" s="1" customFormat="1">
      <c r="O466" s="2"/>
    </row>
    <row r="467" spans="15:15" s="1" customFormat="1">
      <c r="O467" s="2"/>
    </row>
    <row r="468" spans="15:15" s="1" customFormat="1">
      <c r="O468" s="2"/>
    </row>
    <row r="469" spans="15:15" s="1" customFormat="1">
      <c r="O469" s="2"/>
    </row>
    <row r="470" spans="15:15" s="1" customFormat="1">
      <c r="O470" s="2"/>
    </row>
    <row r="471" spans="15:15" s="1" customFormat="1">
      <c r="O471" s="2"/>
    </row>
    <row r="472" spans="15:15" s="1" customFormat="1">
      <c r="O472" s="2"/>
    </row>
    <row r="473" spans="15:15" s="1" customFormat="1">
      <c r="O473" s="2"/>
    </row>
    <row r="474" spans="15:15" s="1" customFormat="1">
      <c r="O474" s="2"/>
    </row>
    <row r="475" spans="15:15" s="1" customFormat="1">
      <c r="O475" s="2"/>
    </row>
    <row r="476" spans="15:15" s="1" customFormat="1">
      <c r="O476" s="2"/>
    </row>
    <row r="477" spans="15:15" s="1" customFormat="1">
      <c r="O477" s="2"/>
    </row>
    <row r="478" spans="15:15" s="1" customFormat="1">
      <c r="O478" s="2"/>
    </row>
    <row r="479" spans="15:15" s="1" customFormat="1">
      <c r="O479" s="2"/>
    </row>
    <row r="480" spans="15:15" s="1" customFormat="1">
      <c r="O480" s="2"/>
    </row>
    <row r="481" spans="15:15" s="1" customFormat="1">
      <c r="O481" s="2"/>
    </row>
    <row r="482" spans="15:15" s="1" customFormat="1">
      <c r="O482" s="2"/>
    </row>
    <row r="483" spans="15:15" s="1" customFormat="1">
      <c r="O483" s="2"/>
    </row>
    <row r="484" spans="15:15" s="1" customFormat="1">
      <c r="O484" s="2"/>
    </row>
    <row r="485" spans="15:15" s="1" customFormat="1">
      <c r="O485" s="2"/>
    </row>
    <row r="486" spans="15:15" s="1" customFormat="1">
      <c r="O486" s="2"/>
    </row>
    <row r="487" spans="15:15" s="1" customFormat="1">
      <c r="O487" s="2"/>
    </row>
    <row r="488" spans="15:15" s="1" customFormat="1">
      <c r="O488" s="2"/>
    </row>
    <row r="489" spans="15:15" s="1" customFormat="1">
      <c r="O489" s="2"/>
    </row>
    <row r="490" spans="15:15" s="1" customFormat="1">
      <c r="O490" s="2"/>
    </row>
    <row r="491" spans="15:15" s="1" customFormat="1">
      <c r="O491" s="2"/>
    </row>
    <row r="492" spans="15:15" s="1" customFormat="1">
      <c r="O492" s="2"/>
    </row>
    <row r="493" spans="15:15" s="1" customFormat="1">
      <c r="O493" s="2"/>
    </row>
    <row r="494" spans="15:15" s="1" customFormat="1">
      <c r="O494" s="2"/>
    </row>
    <row r="495" spans="15:15" s="1" customFormat="1">
      <c r="O495" s="2"/>
    </row>
    <row r="496" spans="15:15" s="1" customFormat="1">
      <c r="O496" s="2"/>
    </row>
    <row r="497" spans="15:15" s="1" customFormat="1">
      <c r="O497" s="2"/>
    </row>
    <row r="498" spans="15:15" s="1" customFormat="1">
      <c r="O498" s="2"/>
    </row>
    <row r="499" spans="15:15" s="1" customFormat="1">
      <c r="O499" s="2"/>
    </row>
    <row r="500" spans="15:15" s="1" customFormat="1">
      <c r="O500" s="2"/>
    </row>
    <row r="501" spans="15:15" s="1" customFormat="1">
      <c r="O501" s="2"/>
    </row>
    <row r="502" spans="15:15" s="1" customFormat="1">
      <c r="O502" s="2"/>
    </row>
    <row r="503" spans="15:15" s="1" customFormat="1">
      <c r="O503" s="2"/>
    </row>
    <row r="504" spans="15:15" s="1" customFormat="1">
      <c r="O504" s="2"/>
    </row>
    <row r="505" spans="15:15" s="1" customFormat="1">
      <c r="O505" s="2"/>
    </row>
    <row r="506" spans="15:15" s="1" customFormat="1">
      <c r="O506" s="2"/>
    </row>
    <row r="507" spans="15:15" s="1" customFormat="1">
      <c r="O507" s="2"/>
    </row>
    <row r="508" spans="15:15" s="1" customFormat="1">
      <c r="O508" s="2"/>
    </row>
    <row r="509" spans="15:15" s="1" customFormat="1">
      <c r="O509" s="2"/>
    </row>
    <row r="510" spans="15:15" s="1" customFormat="1">
      <c r="O510" s="2"/>
    </row>
    <row r="511" spans="15:15" s="1" customFormat="1">
      <c r="O511" s="2"/>
    </row>
    <row r="512" spans="15:15" s="1" customFormat="1">
      <c r="O512" s="2"/>
    </row>
    <row r="513" spans="15:15" s="1" customFormat="1">
      <c r="O513" s="2"/>
    </row>
    <row r="514" spans="15:15" s="1" customFormat="1">
      <c r="O514" s="2"/>
    </row>
    <row r="515" spans="15:15" s="1" customFormat="1">
      <c r="O515" s="2"/>
    </row>
    <row r="516" spans="15:15" s="1" customFormat="1">
      <c r="O516" s="2"/>
    </row>
    <row r="517" spans="15:15" s="1" customFormat="1">
      <c r="O517" s="2"/>
    </row>
    <row r="518" spans="15:15" s="1" customFormat="1">
      <c r="O518" s="2"/>
    </row>
    <row r="519" spans="15:15" s="1" customFormat="1">
      <c r="O519" s="2"/>
    </row>
    <row r="520" spans="15:15" s="1" customFormat="1">
      <c r="O520" s="2"/>
    </row>
    <row r="521" spans="15:15" s="1" customFormat="1">
      <c r="O521" s="2"/>
    </row>
    <row r="522" spans="15:15" s="1" customFormat="1">
      <c r="O522" s="2"/>
    </row>
    <row r="523" spans="15:15" s="1" customFormat="1">
      <c r="O523" s="2"/>
    </row>
    <row r="524" spans="15:15" s="1" customFormat="1">
      <c r="O524" s="2"/>
    </row>
    <row r="525" spans="15:15" s="1" customFormat="1">
      <c r="O525" s="2"/>
    </row>
    <row r="526" spans="15:15" s="1" customFormat="1">
      <c r="O526" s="2"/>
    </row>
    <row r="527" spans="15:15" s="1" customFormat="1">
      <c r="O527" s="2"/>
    </row>
    <row r="528" spans="15:15" s="1" customFormat="1">
      <c r="O528" s="2"/>
    </row>
    <row r="529" spans="15:15" s="1" customFormat="1">
      <c r="O529" s="2"/>
    </row>
    <row r="530" spans="15:15" s="1" customFormat="1">
      <c r="O530" s="2"/>
    </row>
    <row r="531" spans="15:15" s="1" customFormat="1">
      <c r="O531" s="2"/>
    </row>
    <row r="532" spans="15:15" s="1" customFormat="1">
      <c r="O532" s="2"/>
    </row>
    <row r="533" spans="15:15" s="1" customFormat="1">
      <c r="O533" s="2"/>
    </row>
    <row r="534" spans="15:15" s="1" customFormat="1">
      <c r="O534" s="2"/>
    </row>
    <row r="535" spans="15:15" s="1" customFormat="1">
      <c r="O535" s="2"/>
    </row>
    <row r="536" spans="15:15" s="1" customFormat="1">
      <c r="O536" s="2"/>
    </row>
    <row r="537" spans="15:15" s="1" customFormat="1">
      <c r="O537" s="2"/>
    </row>
    <row r="538" spans="15:15" s="1" customFormat="1">
      <c r="O538" s="2"/>
    </row>
    <row r="539" spans="15:15" s="1" customFormat="1">
      <c r="O539" s="2"/>
    </row>
    <row r="540" spans="15:15" s="1" customFormat="1">
      <c r="O540" s="2"/>
    </row>
    <row r="541" spans="15:15" s="1" customFormat="1">
      <c r="O541" s="2"/>
    </row>
    <row r="542" spans="15:15" s="1" customFormat="1">
      <c r="O542" s="2"/>
    </row>
    <row r="543" spans="15:15" s="1" customFormat="1">
      <c r="O543" s="2"/>
    </row>
    <row r="544" spans="15:15" s="1" customFormat="1">
      <c r="O544" s="2"/>
    </row>
    <row r="545" spans="15:15" s="1" customFormat="1">
      <c r="O545" s="2"/>
    </row>
    <row r="546" spans="15:15" s="1" customFormat="1">
      <c r="O546" s="2"/>
    </row>
    <row r="547" spans="15:15" s="1" customFormat="1">
      <c r="O547" s="2"/>
    </row>
    <row r="548" spans="15:15" s="1" customFormat="1">
      <c r="O548" s="2"/>
    </row>
    <row r="549" spans="15:15" s="1" customFormat="1">
      <c r="O549" s="2"/>
    </row>
    <row r="550" spans="15:15" s="1" customFormat="1">
      <c r="O550" s="2"/>
    </row>
    <row r="551" spans="15:15" s="1" customFormat="1">
      <c r="O551" s="2"/>
    </row>
    <row r="552" spans="15:15" s="1" customFormat="1">
      <c r="O552" s="2"/>
    </row>
    <row r="553" spans="15:15" s="1" customFormat="1">
      <c r="O553" s="2"/>
    </row>
    <row r="554" spans="15:15" s="1" customFormat="1">
      <c r="O554" s="2"/>
    </row>
    <row r="555" spans="15:15" s="1" customFormat="1">
      <c r="O555" s="2"/>
    </row>
    <row r="556" spans="15:15" s="1" customFormat="1">
      <c r="O556" s="2"/>
    </row>
    <row r="557" spans="15:15" s="1" customFormat="1">
      <c r="O557" s="2"/>
    </row>
    <row r="558" spans="15:15" s="1" customFormat="1">
      <c r="O558" s="2"/>
    </row>
    <row r="559" spans="15:15" s="1" customFormat="1">
      <c r="O559" s="2"/>
    </row>
    <row r="560" spans="15:15" s="1" customFormat="1">
      <c r="O560" s="2"/>
    </row>
    <row r="561" spans="15:15" s="1" customFormat="1">
      <c r="O561" s="2"/>
    </row>
    <row r="562" spans="15:15" s="1" customFormat="1">
      <c r="O562" s="2"/>
    </row>
    <row r="563" spans="15:15" s="1" customFormat="1">
      <c r="O563" s="2"/>
    </row>
    <row r="564" spans="15:15" s="1" customFormat="1">
      <c r="O564" s="2"/>
    </row>
    <row r="565" spans="15:15" s="1" customFormat="1">
      <c r="O565" s="2"/>
    </row>
    <row r="566" spans="15:15" s="1" customFormat="1">
      <c r="O566" s="2"/>
    </row>
    <row r="567" spans="15:15" s="1" customFormat="1">
      <c r="O567" s="2"/>
    </row>
    <row r="568" spans="15:15" s="1" customFormat="1">
      <c r="O568" s="2"/>
    </row>
    <row r="569" spans="15:15" s="1" customFormat="1">
      <c r="O569" s="2"/>
    </row>
    <row r="570" spans="15:15" s="1" customFormat="1">
      <c r="O570" s="2"/>
    </row>
    <row r="571" spans="15:15" s="1" customFormat="1">
      <c r="O571" s="2"/>
    </row>
    <row r="572" spans="15:15" s="1" customFormat="1">
      <c r="O572" s="2"/>
    </row>
    <row r="573" spans="15:15" s="1" customFormat="1">
      <c r="O573" s="2"/>
    </row>
    <row r="574" spans="15:15" s="1" customFormat="1">
      <c r="O574" s="2"/>
    </row>
    <row r="575" spans="15:15" s="1" customFormat="1">
      <c r="O575" s="2"/>
    </row>
    <row r="576" spans="15:15" s="1" customFormat="1">
      <c r="O576" s="2"/>
    </row>
    <row r="577" spans="15:15" s="1" customFormat="1">
      <c r="O577" s="2"/>
    </row>
    <row r="578" spans="15:15" s="1" customFormat="1">
      <c r="O578" s="2"/>
    </row>
    <row r="579" spans="15:15" s="1" customFormat="1">
      <c r="O579" s="2"/>
    </row>
    <row r="580" spans="15:15" s="1" customFormat="1">
      <c r="O580" s="2"/>
    </row>
    <row r="581" spans="15:15" s="1" customFormat="1">
      <c r="O581" s="2"/>
    </row>
    <row r="582" spans="15:15" s="1" customFormat="1">
      <c r="O582" s="2"/>
    </row>
    <row r="583" spans="15:15" s="1" customFormat="1">
      <c r="O583" s="2"/>
    </row>
    <row r="584" spans="15:15" s="1" customFormat="1">
      <c r="O584" s="2"/>
    </row>
    <row r="585" spans="15:15" s="1" customFormat="1">
      <c r="O585" s="2"/>
    </row>
    <row r="586" spans="15:15" s="1" customFormat="1">
      <c r="O586" s="2"/>
    </row>
    <row r="587" spans="15:15" s="1" customFormat="1">
      <c r="O587" s="2"/>
    </row>
    <row r="588" spans="15:15" s="1" customFormat="1">
      <c r="O588" s="2"/>
    </row>
    <row r="589" spans="15:15" s="1" customFormat="1">
      <c r="O589" s="2"/>
    </row>
    <row r="590" spans="15:15" s="1" customFormat="1">
      <c r="O590" s="2"/>
    </row>
    <row r="591" spans="15:15" s="1" customFormat="1">
      <c r="O591" s="2"/>
    </row>
    <row r="592" spans="15:15" s="1" customFormat="1">
      <c r="O592" s="2"/>
    </row>
    <row r="593" spans="15:15" s="1" customFormat="1">
      <c r="O593" s="2"/>
    </row>
    <row r="594" spans="15:15" s="1" customFormat="1">
      <c r="O594" s="2"/>
    </row>
    <row r="595" spans="15:15" s="1" customFormat="1">
      <c r="O595" s="2"/>
    </row>
    <row r="596" spans="15:15" s="1" customFormat="1">
      <c r="O596" s="2"/>
    </row>
    <row r="597" spans="15:15" s="1" customFormat="1">
      <c r="O597" s="2"/>
    </row>
    <row r="598" spans="15:15" s="1" customFormat="1">
      <c r="O598" s="2"/>
    </row>
    <row r="599" spans="15:15" s="1" customFormat="1">
      <c r="O599" s="2"/>
    </row>
    <row r="600" spans="15:15" s="1" customFormat="1">
      <c r="O600" s="2"/>
    </row>
    <row r="601" spans="15:15" s="1" customFormat="1">
      <c r="O601" s="2"/>
    </row>
    <row r="602" spans="15:15" s="1" customFormat="1">
      <c r="O602" s="2"/>
    </row>
    <row r="603" spans="15:15" s="1" customFormat="1">
      <c r="O603" s="2"/>
    </row>
    <row r="604" spans="15:15" s="1" customFormat="1">
      <c r="O604" s="2"/>
    </row>
    <row r="605" spans="15:15" s="1" customFormat="1">
      <c r="O605" s="2"/>
    </row>
    <row r="606" spans="15:15" s="1" customFormat="1">
      <c r="O606" s="2"/>
    </row>
    <row r="607" spans="15:15" s="1" customFormat="1">
      <c r="O607" s="2"/>
    </row>
    <row r="608" spans="15:15" s="1" customFormat="1">
      <c r="O608" s="2"/>
    </row>
    <row r="609" spans="15:15" s="1" customFormat="1">
      <c r="O609" s="2"/>
    </row>
    <row r="610" spans="15:15" s="1" customFormat="1">
      <c r="O610" s="2"/>
    </row>
    <row r="611" spans="15:15" s="1" customFormat="1">
      <c r="O611" s="2"/>
    </row>
    <row r="612" spans="15:15" s="1" customFormat="1">
      <c r="O612" s="2"/>
    </row>
    <row r="613" spans="15:15" s="1" customFormat="1">
      <c r="O613" s="2"/>
    </row>
    <row r="614" spans="15:15" s="1" customFormat="1">
      <c r="O614" s="2"/>
    </row>
    <row r="615" spans="15:15" s="1" customFormat="1">
      <c r="O615" s="2"/>
    </row>
    <row r="616" spans="15:15" s="1" customFormat="1">
      <c r="O616" s="2"/>
    </row>
    <row r="617" spans="15:15" s="1" customFormat="1">
      <c r="O617" s="2"/>
    </row>
    <row r="618" spans="15:15" s="1" customFormat="1">
      <c r="O618" s="2"/>
    </row>
    <row r="619" spans="15:15" s="1" customFormat="1">
      <c r="O619" s="2"/>
    </row>
    <row r="620" spans="15:15" s="1" customFormat="1">
      <c r="O620" s="2"/>
    </row>
    <row r="621" spans="15:15" s="1" customFormat="1">
      <c r="O621" s="2"/>
    </row>
    <row r="622" spans="15:15" s="1" customFormat="1">
      <c r="O622" s="2"/>
    </row>
    <row r="623" spans="15:15" s="1" customFormat="1">
      <c r="O623" s="2"/>
    </row>
    <row r="624" spans="15:15" s="1" customFormat="1">
      <c r="O624" s="2"/>
    </row>
    <row r="625" spans="15:15" s="1" customFormat="1">
      <c r="O625" s="2"/>
    </row>
    <row r="626" spans="15:15" s="1" customFormat="1">
      <c r="O626" s="2"/>
    </row>
    <row r="627" spans="15:15" s="1" customFormat="1">
      <c r="O627" s="2"/>
    </row>
    <row r="628" spans="15:15" s="1" customFormat="1">
      <c r="O628" s="2"/>
    </row>
    <row r="629" spans="15:15" s="1" customFormat="1">
      <c r="O629" s="2"/>
    </row>
    <row r="630" spans="15:15" s="1" customFormat="1">
      <c r="O630" s="2"/>
    </row>
    <row r="631" spans="15:15" s="1" customFormat="1">
      <c r="O631" s="2"/>
    </row>
    <row r="632" spans="15:15" s="1" customFormat="1">
      <c r="O632" s="2"/>
    </row>
    <row r="633" spans="15:15" s="1" customFormat="1">
      <c r="O633" s="2"/>
    </row>
    <row r="634" spans="15:15" s="1" customFormat="1">
      <c r="O634" s="2"/>
    </row>
    <row r="635" spans="15:15" s="1" customFormat="1">
      <c r="O635" s="2"/>
    </row>
    <row r="636" spans="15:15" s="1" customFormat="1">
      <c r="O636" s="2"/>
    </row>
    <row r="637" spans="15:15" s="1" customFormat="1">
      <c r="O637" s="2"/>
    </row>
    <row r="638" spans="15:15" s="1" customFormat="1">
      <c r="O638" s="2"/>
    </row>
    <row r="639" spans="15:15" s="1" customFormat="1">
      <c r="O639" s="2"/>
    </row>
    <row r="640" spans="15:15" s="1" customFormat="1">
      <c r="O640" s="2"/>
    </row>
    <row r="641" spans="15:15" s="1" customFormat="1">
      <c r="O641" s="2"/>
    </row>
    <row r="642" spans="15:15" s="1" customFormat="1">
      <c r="O642" s="2"/>
    </row>
    <row r="643" spans="15:15" s="1" customFormat="1">
      <c r="O643" s="2"/>
    </row>
    <row r="644" spans="15:15" s="1" customFormat="1">
      <c r="O644" s="2"/>
    </row>
    <row r="645" spans="15:15" s="1" customFormat="1">
      <c r="O645" s="2"/>
    </row>
    <row r="646" spans="15:15" s="1" customFormat="1">
      <c r="O646" s="2"/>
    </row>
    <row r="647" spans="15:15" s="1" customFormat="1">
      <c r="O647" s="2"/>
    </row>
    <row r="648" spans="15:15" s="1" customFormat="1">
      <c r="O648" s="2"/>
    </row>
    <row r="649" spans="15:15" s="1" customFormat="1">
      <c r="O649" s="2"/>
    </row>
    <row r="650" spans="15:15" s="1" customFormat="1">
      <c r="O650" s="2"/>
    </row>
    <row r="651" spans="15:15" s="1" customFormat="1">
      <c r="O651" s="2"/>
    </row>
    <row r="652" spans="15:15" s="1" customFormat="1">
      <c r="O652" s="2"/>
    </row>
    <row r="653" spans="15:15" s="1" customFormat="1">
      <c r="O653" s="2"/>
    </row>
    <row r="654" spans="15:15" s="1" customFormat="1">
      <c r="O654" s="2"/>
    </row>
    <row r="655" spans="15:15" s="1" customFormat="1">
      <c r="O655" s="2"/>
    </row>
    <row r="656" spans="15:15" s="1" customFormat="1">
      <c r="O656" s="2"/>
    </row>
    <row r="657" spans="15:15" s="1" customFormat="1">
      <c r="O657" s="2"/>
    </row>
    <row r="658" spans="15:15" s="1" customFormat="1">
      <c r="O658" s="2"/>
    </row>
    <row r="659" spans="15:15" s="1" customFormat="1">
      <c r="O659" s="2"/>
    </row>
    <row r="660" spans="15:15" s="1" customFormat="1">
      <c r="O660" s="2"/>
    </row>
    <row r="661" spans="15:15" s="1" customFormat="1">
      <c r="O661" s="2"/>
    </row>
    <row r="662" spans="15:15" s="1" customFormat="1">
      <c r="O662" s="2"/>
    </row>
    <row r="663" spans="15:15" s="1" customFormat="1">
      <c r="O663" s="2"/>
    </row>
    <row r="664" spans="15:15" s="1" customFormat="1">
      <c r="O664" s="2"/>
    </row>
    <row r="665" spans="15:15" s="1" customFormat="1">
      <c r="O665" s="2"/>
    </row>
    <row r="666" spans="15:15" s="1" customFormat="1">
      <c r="O666" s="2"/>
    </row>
    <row r="667" spans="15:15" s="1" customFormat="1">
      <c r="O667" s="2"/>
    </row>
    <row r="668" spans="15:15" s="1" customFormat="1">
      <c r="O668" s="2"/>
    </row>
    <row r="669" spans="15:15" s="1" customFormat="1">
      <c r="O669" s="2"/>
    </row>
    <row r="670" spans="15:15" s="1" customFormat="1">
      <c r="O670" s="2"/>
    </row>
    <row r="671" spans="15:15" s="1" customFormat="1">
      <c r="O671" s="2"/>
    </row>
    <row r="672" spans="15:15" s="1" customFormat="1">
      <c r="O672" s="2"/>
    </row>
    <row r="673" spans="15:15" s="1" customFormat="1">
      <c r="O673" s="2"/>
    </row>
    <row r="674" spans="15:15" s="1" customFormat="1">
      <c r="O674" s="2"/>
    </row>
    <row r="675" spans="15:15" s="1" customFormat="1">
      <c r="O675" s="2"/>
    </row>
    <row r="676" spans="15:15" s="1" customFormat="1">
      <c r="O676" s="2"/>
    </row>
    <row r="677" spans="15:15" s="1" customFormat="1">
      <c r="O677" s="2"/>
    </row>
    <row r="678" spans="15:15" s="1" customFormat="1">
      <c r="O678" s="2"/>
    </row>
    <row r="679" spans="15:15" s="1" customFormat="1">
      <c r="O679" s="2"/>
    </row>
    <row r="680" spans="15:15" s="1" customFormat="1">
      <c r="O680" s="2"/>
    </row>
    <row r="681" spans="15:15" s="1" customFormat="1">
      <c r="O681" s="2"/>
    </row>
    <row r="682" spans="15:15" s="1" customFormat="1">
      <c r="O682" s="2"/>
    </row>
    <row r="683" spans="15:15" s="1" customFormat="1">
      <c r="O683" s="2"/>
    </row>
    <row r="684" spans="15:15" s="1" customFormat="1">
      <c r="O684" s="2"/>
    </row>
    <row r="685" spans="15:15" s="1" customFormat="1">
      <c r="O685" s="2"/>
    </row>
    <row r="686" spans="15:15" s="1" customFormat="1">
      <c r="O686" s="2"/>
    </row>
    <row r="687" spans="15:15" s="1" customFormat="1">
      <c r="O687" s="2"/>
    </row>
    <row r="688" spans="15:15" s="1" customFormat="1">
      <c r="O688" s="2"/>
    </row>
    <row r="689" spans="15:15" s="1" customFormat="1">
      <c r="O689" s="2"/>
    </row>
    <row r="690" spans="15:15" s="1" customFormat="1">
      <c r="O690" s="2"/>
    </row>
    <row r="691" spans="15:15" s="1" customFormat="1">
      <c r="O691" s="2"/>
    </row>
    <row r="692" spans="15:15" s="1" customFormat="1">
      <c r="O692" s="2"/>
    </row>
    <row r="693" spans="15:15" s="1" customFormat="1">
      <c r="O693" s="2"/>
    </row>
    <row r="694" spans="15:15" s="1" customFormat="1">
      <c r="O694" s="2"/>
    </row>
    <row r="695" spans="15:15" s="1" customFormat="1">
      <c r="O695" s="2"/>
    </row>
    <row r="696" spans="15:15" s="1" customFormat="1">
      <c r="O696" s="2"/>
    </row>
    <row r="697" spans="15:15" s="1" customFormat="1">
      <c r="O697" s="2"/>
    </row>
    <row r="698" spans="15:15" s="1" customFormat="1">
      <c r="O698" s="2"/>
    </row>
    <row r="699" spans="15:15" s="1" customFormat="1">
      <c r="O699" s="2"/>
    </row>
    <row r="700" spans="15:15" s="1" customFormat="1">
      <c r="O700" s="2"/>
    </row>
    <row r="701" spans="15:15" s="1" customFormat="1">
      <c r="O701" s="2"/>
    </row>
    <row r="702" spans="15:15" s="1" customFormat="1">
      <c r="O702" s="2"/>
    </row>
    <row r="703" spans="15:15" s="1" customFormat="1">
      <c r="O703" s="2"/>
    </row>
    <row r="704" spans="15:15" s="1" customFormat="1">
      <c r="O704" s="2"/>
    </row>
    <row r="705" spans="15:15" s="1" customFormat="1">
      <c r="O705" s="2"/>
    </row>
    <row r="706" spans="15:15" s="1" customFormat="1">
      <c r="O706" s="2"/>
    </row>
    <row r="707" spans="15:15" s="1" customFormat="1">
      <c r="O707" s="2"/>
    </row>
    <row r="708" spans="15:15" s="1" customFormat="1">
      <c r="O708" s="2"/>
    </row>
    <row r="709" spans="15:15" s="1" customFormat="1">
      <c r="O709" s="2"/>
    </row>
    <row r="710" spans="15:15" s="1" customFormat="1">
      <c r="O710" s="2"/>
    </row>
    <row r="711" spans="15:15" s="1" customFormat="1">
      <c r="O711" s="2"/>
    </row>
    <row r="712" spans="15:15" s="1" customFormat="1">
      <c r="O712" s="2"/>
    </row>
    <row r="713" spans="15:15" s="1" customFormat="1">
      <c r="O713" s="2"/>
    </row>
    <row r="714" spans="15:15" s="1" customFormat="1">
      <c r="O714" s="2"/>
    </row>
    <row r="715" spans="15:15" s="1" customFormat="1">
      <c r="O715" s="2"/>
    </row>
    <row r="716" spans="15:15" s="1" customFormat="1">
      <c r="O716" s="2"/>
    </row>
    <row r="717" spans="15:15" s="1" customFormat="1">
      <c r="O717" s="2"/>
    </row>
    <row r="718" spans="15:15" s="1" customFormat="1">
      <c r="O718" s="2"/>
    </row>
    <row r="719" spans="15:15" s="1" customFormat="1">
      <c r="O719" s="2"/>
    </row>
    <row r="720" spans="15:15" s="1" customFormat="1">
      <c r="O720" s="2"/>
    </row>
    <row r="721" spans="15:15" s="1" customFormat="1">
      <c r="O721" s="2"/>
    </row>
    <row r="722" spans="15:15" s="1" customFormat="1">
      <c r="O722" s="2"/>
    </row>
    <row r="723" spans="15:15" s="1" customFormat="1">
      <c r="O723" s="2"/>
    </row>
    <row r="724" spans="15:15" s="1" customFormat="1">
      <c r="O724" s="2"/>
    </row>
    <row r="725" spans="15:15" s="1" customFormat="1">
      <c r="O725" s="2"/>
    </row>
    <row r="726" spans="15:15" s="1" customFormat="1">
      <c r="O726" s="2"/>
    </row>
    <row r="727" spans="15:15" s="1" customFormat="1">
      <c r="O727" s="2"/>
    </row>
    <row r="728" spans="15:15" s="1" customFormat="1">
      <c r="O728" s="2"/>
    </row>
    <row r="729" spans="15:15" s="1" customFormat="1">
      <c r="O729" s="2"/>
    </row>
    <row r="730" spans="15:15" s="1" customFormat="1">
      <c r="O730" s="2"/>
    </row>
    <row r="731" spans="15:15" s="1" customFormat="1">
      <c r="O731" s="2"/>
    </row>
    <row r="732" spans="15:15" s="1" customFormat="1">
      <c r="O732" s="2"/>
    </row>
    <row r="733" spans="15:15" s="1" customFormat="1">
      <c r="O733" s="2"/>
    </row>
    <row r="734" spans="15:15" s="1" customFormat="1">
      <c r="O734" s="2"/>
    </row>
    <row r="735" spans="15:15" s="1" customFormat="1">
      <c r="O735" s="2"/>
    </row>
    <row r="736" spans="15:15" s="1" customFormat="1">
      <c r="O736" s="2"/>
    </row>
    <row r="737" spans="15:15" s="1" customFormat="1">
      <c r="O737" s="2"/>
    </row>
    <row r="738" spans="15:15" s="1" customFormat="1">
      <c r="O738" s="2"/>
    </row>
    <row r="739" spans="15:15" s="1" customFormat="1">
      <c r="O739" s="2"/>
    </row>
    <row r="740" spans="15:15" s="1" customFormat="1">
      <c r="O740" s="2"/>
    </row>
    <row r="741" spans="15:15" s="1" customFormat="1">
      <c r="O741" s="2"/>
    </row>
    <row r="742" spans="15:15" s="1" customFormat="1">
      <c r="O742" s="2"/>
    </row>
    <row r="743" spans="15:15" s="1" customFormat="1">
      <c r="O743" s="2"/>
    </row>
    <row r="744" spans="15:15" s="1" customFormat="1">
      <c r="O744" s="2"/>
    </row>
    <row r="745" spans="15:15" s="1" customFormat="1">
      <c r="O745" s="2"/>
    </row>
    <row r="746" spans="15:15" s="1" customFormat="1">
      <c r="O746" s="2"/>
    </row>
    <row r="747" spans="15:15" s="1" customFormat="1">
      <c r="O747" s="2"/>
    </row>
    <row r="748" spans="15:15" s="1" customFormat="1">
      <c r="O748" s="2"/>
    </row>
    <row r="749" spans="15:15" s="1" customFormat="1">
      <c r="O749" s="2"/>
    </row>
    <row r="750" spans="15:15" s="1" customFormat="1">
      <c r="O750" s="2"/>
    </row>
    <row r="751" spans="15:15" s="1" customFormat="1">
      <c r="O751" s="2"/>
    </row>
    <row r="752" spans="15:15" s="1" customFormat="1">
      <c r="O752" s="2"/>
    </row>
    <row r="753" spans="15:15" s="1" customFormat="1">
      <c r="O753" s="2"/>
    </row>
    <row r="754" spans="15:15" s="1" customFormat="1">
      <c r="O754" s="2"/>
    </row>
    <row r="755" spans="15:15" s="1" customFormat="1">
      <c r="O755" s="2"/>
    </row>
    <row r="756" spans="15:15" s="1" customFormat="1">
      <c r="O756" s="2"/>
    </row>
    <row r="757" spans="15:15" s="1" customFormat="1">
      <c r="O757" s="2"/>
    </row>
    <row r="758" spans="15:15" s="1" customFormat="1">
      <c r="O758" s="2"/>
    </row>
    <row r="759" spans="15:15" s="1" customFormat="1">
      <c r="O759" s="2"/>
    </row>
    <row r="760" spans="15:15" s="1" customFormat="1">
      <c r="O760" s="2"/>
    </row>
    <row r="761" spans="15:15" s="1" customFormat="1">
      <c r="O761" s="2"/>
    </row>
    <row r="762" spans="15:15" s="1" customFormat="1">
      <c r="O762" s="2"/>
    </row>
    <row r="763" spans="15:15" s="1" customFormat="1">
      <c r="O763" s="2"/>
    </row>
    <row r="764" spans="15:15" s="1" customFormat="1">
      <c r="O764" s="2"/>
    </row>
    <row r="765" spans="15:15" s="1" customFormat="1">
      <c r="O765" s="2"/>
    </row>
    <row r="766" spans="15:15" s="1" customFormat="1">
      <c r="O766" s="2"/>
    </row>
    <row r="767" spans="15:15" s="1" customFormat="1">
      <c r="O767" s="2"/>
    </row>
    <row r="768" spans="15:15" s="1" customFormat="1">
      <c r="O768" s="2"/>
    </row>
    <row r="769" spans="15:15" s="1" customFormat="1">
      <c r="O769" s="2"/>
    </row>
    <row r="770" spans="15:15" s="1" customFormat="1">
      <c r="O770" s="2"/>
    </row>
    <row r="771" spans="15:15" s="1" customFormat="1">
      <c r="O771" s="2"/>
    </row>
    <row r="772" spans="15:15" s="1" customFormat="1">
      <c r="O772" s="2"/>
    </row>
    <row r="773" spans="15:15" s="1" customFormat="1">
      <c r="O773" s="2"/>
    </row>
    <row r="774" spans="15:15" s="1" customFormat="1">
      <c r="O774" s="2"/>
    </row>
    <row r="775" spans="15:15" s="1" customFormat="1">
      <c r="O775" s="2"/>
    </row>
    <row r="776" spans="15:15" s="1" customFormat="1">
      <c r="O776" s="2"/>
    </row>
    <row r="777" spans="15:15" s="1" customFormat="1">
      <c r="O777" s="2"/>
    </row>
    <row r="778" spans="15:15" s="1" customFormat="1">
      <c r="O778" s="2"/>
    </row>
    <row r="779" spans="15:15" s="1" customFormat="1">
      <c r="O779" s="2"/>
    </row>
    <row r="780" spans="15:15" s="1" customFormat="1">
      <c r="O780" s="2"/>
    </row>
    <row r="781" spans="15:15" s="1" customFormat="1">
      <c r="O781" s="2"/>
    </row>
    <row r="782" spans="15:15" s="1" customFormat="1">
      <c r="O782" s="2"/>
    </row>
    <row r="783" spans="15:15" s="1" customFormat="1">
      <c r="O783" s="2"/>
    </row>
    <row r="784" spans="15:15" s="1" customFormat="1">
      <c r="O784" s="2"/>
    </row>
    <row r="785" spans="15:15" s="1" customFormat="1">
      <c r="O785" s="2"/>
    </row>
    <row r="786" spans="15:15" s="1" customFormat="1">
      <c r="O786" s="2"/>
    </row>
    <row r="787" spans="15:15" s="1" customFormat="1">
      <c r="O787" s="2"/>
    </row>
    <row r="788" spans="15:15" s="1" customFormat="1">
      <c r="O788" s="2"/>
    </row>
    <row r="789" spans="15:15" s="1" customFormat="1">
      <c r="O789" s="2"/>
    </row>
    <row r="790" spans="15:15" s="1" customFormat="1">
      <c r="O790" s="2"/>
    </row>
    <row r="791" spans="15:15" s="1" customFormat="1">
      <c r="O791" s="2"/>
    </row>
    <row r="792" spans="15:15" s="1" customFormat="1">
      <c r="O792" s="2"/>
    </row>
    <row r="793" spans="15:15" s="1" customFormat="1">
      <c r="O793" s="2"/>
    </row>
    <row r="794" spans="15:15" s="1" customFormat="1">
      <c r="O794" s="2"/>
    </row>
    <row r="795" spans="15:15" s="1" customFormat="1">
      <c r="O795" s="2"/>
    </row>
    <row r="796" spans="15:15" s="1" customFormat="1">
      <c r="O796" s="2"/>
    </row>
    <row r="797" spans="15:15" s="1" customFormat="1">
      <c r="O797" s="2"/>
    </row>
    <row r="798" spans="15:15" s="1" customFormat="1">
      <c r="O798" s="2"/>
    </row>
    <row r="799" spans="15:15" s="1" customFormat="1">
      <c r="O799" s="2"/>
    </row>
    <row r="800" spans="15:15" s="1" customFormat="1">
      <c r="O800" s="2"/>
    </row>
    <row r="801" spans="15:15" s="1" customFormat="1">
      <c r="O801" s="2"/>
    </row>
    <row r="802" spans="15:15" s="1" customFormat="1">
      <c r="O802" s="2"/>
    </row>
    <row r="803" spans="15:15" s="1" customFormat="1">
      <c r="O803" s="2"/>
    </row>
    <row r="804" spans="15:15" s="1" customFormat="1">
      <c r="O804" s="2"/>
    </row>
    <row r="805" spans="15:15" s="1" customFormat="1">
      <c r="O805" s="2"/>
    </row>
    <row r="806" spans="15:15" s="1" customFormat="1">
      <c r="O806" s="2"/>
    </row>
    <row r="807" spans="15:15" s="1" customFormat="1">
      <c r="O807" s="2"/>
    </row>
    <row r="808" spans="15:15" s="1" customFormat="1">
      <c r="O808" s="2"/>
    </row>
    <row r="809" spans="15:15" s="1" customFormat="1">
      <c r="O809" s="2"/>
    </row>
    <row r="810" spans="15:15" s="1" customFormat="1">
      <c r="O810" s="2"/>
    </row>
    <row r="811" spans="15:15" s="1" customFormat="1">
      <c r="O811" s="2"/>
    </row>
    <row r="812" spans="15:15" s="1" customFormat="1">
      <c r="O812" s="2"/>
    </row>
    <row r="813" spans="15:15" s="1" customFormat="1">
      <c r="O813" s="2"/>
    </row>
    <row r="814" spans="15:15" s="1" customFormat="1">
      <c r="O814" s="2"/>
    </row>
    <row r="815" spans="15:15" s="1" customFormat="1">
      <c r="O815" s="2"/>
    </row>
    <row r="816" spans="15:15" s="1" customFormat="1">
      <c r="O816" s="2"/>
    </row>
    <row r="817" spans="15:15" s="1" customFormat="1">
      <c r="O817" s="2"/>
    </row>
    <row r="818" spans="15:15" s="1" customFormat="1">
      <c r="O818" s="2"/>
    </row>
    <row r="819" spans="15:15" s="1" customFormat="1">
      <c r="O819" s="2"/>
    </row>
    <row r="820" spans="15:15" s="1" customFormat="1">
      <c r="O820" s="2"/>
    </row>
    <row r="821" spans="15:15" s="1" customFormat="1">
      <c r="O821" s="2"/>
    </row>
    <row r="822" spans="15:15" s="1" customFormat="1">
      <c r="O822" s="2"/>
    </row>
    <row r="823" spans="15:15" s="1" customFormat="1">
      <c r="O823" s="2"/>
    </row>
    <row r="824" spans="15:15" s="1" customFormat="1">
      <c r="O824" s="2"/>
    </row>
    <row r="825" spans="15:15" s="1" customFormat="1">
      <c r="O825" s="2"/>
    </row>
    <row r="826" spans="15:15" s="1" customFormat="1">
      <c r="O826" s="2"/>
    </row>
    <row r="827" spans="15:15" s="1" customFormat="1">
      <c r="O827" s="2"/>
    </row>
    <row r="828" spans="15:15" s="1" customFormat="1">
      <c r="O828" s="2"/>
    </row>
    <row r="829" spans="15:15" s="1" customFormat="1">
      <c r="O829" s="2"/>
    </row>
    <row r="830" spans="15:15" s="1" customFormat="1">
      <c r="O830" s="2"/>
    </row>
    <row r="831" spans="15:15" s="1" customFormat="1">
      <c r="O831" s="2"/>
    </row>
    <row r="832" spans="15:15" s="1" customFormat="1">
      <c r="O832" s="2"/>
    </row>
    <row r="833" spans="15:15" s="1" customFormat="1">
      <c r="O833" s="2"/>
    </row>
    <row r="834" spans="15:15" s="1" customFormat="1">
      <c r="O834" s="2"/>
    </row>
    <row r="835" spans="15:15" s="1" customFormat="1">
      <c r="O835" s="2"/>
    </row>
    <row r="836" spans="15:15" s="1" customFormat="1">
      <c r="O836" s="2"/>
    </row>
    <row r="837" spans="15:15" s="1" customFormat="1">
      <c r="O837" s="2"/>
    </row>
    <row r="838" spans="15:15" s="1" customFormat="1">
      <c r="O838" s="2"/>
    </row>
    <row r="839" spans="15:15" s="1" customFormat="1">
      <c r="O839" s="2"/>
    </row>
    <row r="840" spans="15:15" s="1" customFormat="1">
      <c r="O840" s="2"/>
    </row>
    <row r="841" spans="15:15" s="1" customFormat="1">
      <c r="O841" s="2"/>
    </row>
    <row r="842" spans="15:15" s="1" customFormat="1">
      <c r="O842" s="2"/>
    </row>
    <row r="843" spans="15:15" s="1" customFormat="1">
      <c r="O843" s="2"/>
    </row>
    <row r="844" spans="15:15" s="1" customFormat="1">
      <c r="O844" s="2"/>
    </row>
    <row r="845" spans="15:15" s="1" customFormat="1">
      <c r="O845" s="2"/>
    </row>
    <row r="846" spans="15:15" s="1" customFormat="1">
      <c r="O846" s="2"/>
    </row>
    <row r="847" spans="15:15" s="1" customFormat="1">
      <c r="O847" s="2"/>
    </row>
    <row r="848" spans="15:15" s="1" customFormat="1">
      <c r="O848" s="2"/>
    </row>
    <row r="849" spans="15:15" s="1" customFormat="1">
      <c r="O849" s="2"/>
    </row>
    <row r="850" spans="15:15" s="1" customFormat="1">
      <c r="O850" s="2"/>
    </row>
    <row r="851" spans="15:15" s="1" customFormat="1">
      <c r="O851" s="2"/>
    </row>
    <row r="852" spans="15:15" s="1" customFormat="1">
      <c r="O852" s="2"/>
    </row>
    <row r="853" spans="15:15" s="1" customFormat="1">
      <c r="O853" s="2"/>
    </row>
    <row r="854" spans="15:15" s="1" customFormat="1">
      <c r="O854" s="2"/>
    </row>
    <row r="855" spans="15:15" s="1" customFormat="1">
      <c r="O855" s="2"/>
    </row>
    <row r="856" spans="15:15" s="1" customFormat="1">
      <c r="O856" s="2"/>
    </row>
    <row r="857" spans="15:15" s="1" customFormat="1">
      <c r="O857" s="2"/>
    </row>
    <row r="858" spans="15:15" s="1" customFormat="1">
      <c r="O858" s="2"/>
    </row>
    <row r="859" spans="15:15" s="1" customFormat="1">
      <c r="O859" s="2"/>
    </row>
    <row r="860" spans="15:15" s="1" customFormat="1">
      <c r="O860" s="2"/>
    </row>
    <row r="861" spans="15:15" s="1" customFormat="1">
      <c r="O861" s="2"/>
    </row>
    <row r="862" spans="15:15" s="1" customFormat="1">
      <c r="O862" s="2"/>
    </row>
    <row r="863" spans="15:15" s="1" customFormat="1">
      <c r="O863" s="2"/>
    </row>
    <row r="864" spans="15:15" s="1" customFormat="1">
      <c r="O864" s="2"/>
    </row>
    <row r="865" spans="15:15" s="1" customFormat="1">
      <c r="O865" s="2"/>
    </row>
    <row r="866" spans="15:15" s="1" customFormat="1">
      <c r="O866" s="2"/>
    </row>
    <row r="867" spans="15:15" s="1" customFormat="1">
      <c r="O867" s="2"/>
    </row>
    <row r="868" spans="15:15" s="1" customFormat="1">
      <c r="O868" s="2"/>
    </row>
    <row r="869" spans="15:15" s="1" customFormat="1">
      <c r="O869" s="2"/>
    </row>
    <row r="870" spans="15:15" s="1" customFormat="1">
      <c r="O870" s="2"/>
    </row>
    <row r="871" spans="15:15" s="1" customFormat="1">
      <c r="O871" s="2"/>
    </row>
    <row r="872" spans="15:15" s="1" customFormat="1">
      <c r="O872" s="2"/>
    </row>
    <row r="873" spans="15:15" s="1" customFormat="1">
      <c r="O873" s="2"/>
    </row>
    <row r="874" spans="15:15" s="1" customFormat="1">
      <c r="O874" s="2"/>
    </row>
    <row r="875" spans="15:15" s="1" customFormat="1">
      <c r="O875" s="2"/>
    </row>
    <row r="876" spans="15:15" s="1" customFormat="1">
      <c r="O876" s="2"/>
    </row>
    <row r="877" spans="15:15" s="1" customFormat="1">
      <c r="O877" s="2"/>
    </row>
    <row r="878" spans="15:15" s="1" customFormat="1">
      <c r="O878" s="2"/>
    </row>
    <row r="879" spans="15:15" s="1" customFormat="1">
      <c r="O879" s="2"/>
    </row>
    <row r="880" spans="15:15" s="1" customFormat="1">
      <c r="O880" s="2"/>
    </row>
    <row r="881" spans="15:15" s="1" customFormat="1">
      <c r="O881" s="2"/>
    </row>
    <row r="882" spans="15:15" s="1" customFormat="1">
      <c r="O882" s="2"/>
    </row>
    <row r="883" spans="15:15" s="1" customFormat="1">
      <c r="O883" s="2"/>
    </row>
    <row r="884" spans="15:15" s="1" customFormat="1">
      <c r="O884" s="2"/>
    </row>
    <row r="885" spans="15:15" s="1" customFormat="1">
      <c r="O885" s="2"/>
    </row>
    <row r="886" spans="15:15" s="1" customFormat="1">
      <c r="O886" s="2"/>
    </row>
    <row r="887" spans="15:15" s="1" customFormat="1">
      <c r="O887" s="2"/>
    </row>
    <row r="888" spans="15:15" s="1" customFormat="1">
      <c r="O888" s="2"/>
    </row>
    <row r="889" spans="15:15" s="1" customFormat="1">
      <c r="O889" s="2"/>
    </row>
    <row r="890" spans="15:15" s="1" customFormat="1">
      <c r="O890" s="2"/>
    </row>
    <row r="891" spans="15:15" s="1" customFormat="1">
      <c r="O891" s="2"/>
    </row>
    <row r="892" spans="15:15" s="1" customFormat="1">
      <c r="O892" s="2"/>
    </row>
    <row r="893" spans="15:15" s="1" customFormat="1">
      <c r="O893" s="2"/>
    </row>
    <row r="894" spans="15:15" s="1" customFormat="1">
      <c r="O894" s="2"/>
    </row>
    <row r="895" spans="15:15" s="1" customFormat="1">
      <c r="O895" s="2"/>
    </row>
    <row r="896" spans="15:15" s="1" customFormat="1">
      <c r="O896" s="2"/>
    </row>
    <row r="897" spans="15:15" s="1" customFormat="1">
      <c r="O897" s="2"/>
    </row>
    <row r="898" spans="15:15" s="1" customFormat="1">
      <c r="O898" s="2"/>
    </row>
    <row r="899" spans="15:15" s="1" customFormat="1">
      <c r="O899" s="2"/>
    </row>
    <row r="900" spans="15:15" s="1" customFormat="1">
      <c r="O900" s="2"/>
    </row>
    <row r="901" spans="15:15" s="1" customFormat="1">
      <c r="O901" s="2"/>
    </row>
    <row r="902" spans="15:15" s="1" customFormat="1">
      <c r="O902" s="2"/>
    </row>
    <row r="903" spans="15:15" s="1" customFormat="1">
      <c r="O903" s="2"/>
    </row>
    <row r="904" spans="15:15" s="1" customFormat="1">
      <c r="O904" s="2"/>
    </row>
    <row r="905" spans="15:15" s="1" customFormat="1">
      <c r="O905" s="2"/>
    </row>
    <row r="906" spans="15:15" s="1" customFormat="1">
      <c r="O906" s="2"/>
    </row>
    <row r="907" spans="15:15" s="1" customFormat="1">
      <c r="O907" s="2"/>
    </row>
    <row r="908" spans="15:15" s="1" customFormat="1">
      <c r="O908" s="2"/>
    </row>
    <row r="909" spans="15:15" s="1" customFormat="1">
      <c r="O909" s="2"/>
    </row>
    <row r="910" spans="15:15" s="1" customFormat="1">
      <c r="O910" s="2"/>
    </row>
    <row r="911" spans="15:15" s="1" customFormat="1">
      <c r="O911" s="2"/>
    </row>
    <row r="912" spans="15:15" s="1" customFormat="1">
      <c r="O912" s="2"/>
    </row>
    <row r="913" spans="15:15" s="1" customFormat="1">
      <c r="O913" s="2"/>
    </row>
    <row r="914" spans="15:15" s="1" customFormat="1">
      <c r="O914" s="2"/>
    </row>
    <row r="915" spans="15:15" s="1" customFormat="1">
      <c r="O915" s="2"/>
    </row>
    <row r="916" spans="15:15" s="1" customFormat="1">
      <c r="O916" s="2"/>
    </row>
    <row r="917" spans="15:15" s="1" customFormat="1">
      <c r="O917" s="2"/>
    </row>
    <row r="918" spans="15:15" s="1" customFormat="1">
      <c r="O918" s="2"/>
    </row>
    <row r="919" spans="15:15" s="1" customFormat="1">
      <c r="O919" s="2"/>
    </row>
    <row r="920" spans="15:15" s="1" customFormat="1">
      <c r="O920" s="2"/>
    </row>
    <row r="921" spans="15:15" s="1" customFormat="1">
      <c r="O921" s="2"/>
    </row>
    <row r="922" spans="15:15" s="1" customFormat="1">
      <c r="O922" s="2"/>
    </row>
    <row r="923" spans="15:15" s="1" customFormat="1">
      <c r="O923" s="2"/>
    </row>
    <row r="924" spans="15:15" s="1" customFormat="1">
      <c r="O924" s="2"/>
    </row>
    <row r="925" spans="15:15" s="1" customFormat="1">
      <c r="O925" s="2"/>
    </row>
    <row r="926" spans="15:15" s="1" customFormat="1">
      <c r="O926" s="2"/>
    </row>
    <row r="927" spans="15:15" s="1" customFormat="1">
      <c r="O927" s="2"/>
    </row>
    <row r="928" spans="15:15" s="1" customFormat="1">
      <c r="O928" s="2"/>
    </row>
    <row r="929" spans="15:15" s="1" customFormat="1">
      <c r="O929" s="2"/>
    </row>
    <row r="930" spans="15:15" s="1" customFormat="1">
      <c r="O930" s="2"/>
    </row>
    <row r="931" spans="15:15" s="1" customFormat="1">
      <c r="O931" s="2"/>
    </row>
    <row r="932" spans="15:15" s="1" customFormat="1">
      <c r="O932" s="2"/>
    </row>
    <row r="933" spans="15:15" s="1" customFormat="1">
      <c r="O933" s="2"/>
    </row>
    <row r="934" spans="15:15" s="1" customFormat="1">
      <c r="O934" s="2"/>
    </row>
    <row r="935" spans="15:15" s="1" customFormat="1">
      <c r="O935" s="2"/>
    </row>
    <row r="936" spans="15:15" s="1" customFormat="1">
      <c r="O936" s="2"/>
    </row>
    <row r="937" spans="15:15" s="1" customFormat="1">
      <c r="O937" s="2"/>
    </row>
    <row r="938" spans="15:15" s="1" customFormat="1">
      <c r="O938" s="2"/>
    </row>
    <row r="939" spans="15:15" s="1" customFormat="1">
      <c r="O939" s="2"/>
    </row>
    <row r="940" spans="15:15" s="1" customFormat="1">
      <c r="O940" s="2"/>
    </row>
    <row r="941" spans="15:15" s="1" customFormat="1">
      <c r="O941" s="2"/>
    </row>
    <row r="942" spans="15:15" s="1" customFormat="1">
      <c r="O942" s="2"/>
    </row>
    <row r="943" spans="15:15" s="1" customFormat="1">
      <c r="O943" s="2"/>
    </row>
    <row r="944" spans="15:15" s="1" customFormat="1">
      <c r="O944" s="2"/>
    </row>
    <row r="945" spans="15:15" s="1" customFormat="1">
      <c r="O945" s="2"/>
    </row>
    <row r="946" spans="15:15" s="1" customFormat="1">
      <c r="O946" s="2"/>
    </row>
    <row r="947" spans="15:15" s="1" customFormat="1">
      <c r="O947" s="2"/>
    </row>
    <row r="948" spans="15:15" s="1" customFormat="1">
      <c r="O948" s="2"/>
    </row>
    <row r="949" spans="15:15" s="1" customFormat="1">
      <c r="O949" s="2"/>
    </row>
    <row r="950" spans="15:15" s="1" customFormat="1">
      <c r="O950" s="2"/>
    </row>
    <row r="951" spans="15:15" s="1" customFormat="1">
      <c r="O951" s="2"/>
    </row>
    <row r="952" spans="15:15" s="1" customFormat="1">
      <c r="O952" s="2"/>
    </row>
    <row r="953" spans="15:15" s="1" customFormat="1">
      <c r="O953" s="2"/>
    </row>
    <row r="954" spans="15:15" s="1" customFormat="1">
      <c r="O954" s="2"/>
    </row>
    <row r="955" spans="15:15" s="1" customFormat="1">
      <c r="O955" s="2"/>
    </row>
    <row r="956" spans="15:15" s="1" customFormat="1">
      <c r="O956" s="2"/>
    </row>
    <row r="957" spans="15:15" s="1" customFormat="1">
      <c r="O957" s="2"/>
    </row>
    <row r="958" spans="15:15" s="1" customFormat="1">
      <c r="O958" s="2"/>
    </row>
    <row r="959" spans="15:15" s="1" customFormat="1">
      <c r="O959" s="2"/>
    </row>
    <row r="960" spans="15:15" s="1" customFormat="1">
      <c r="O960" s="2"/>
    </row>
    <row r="961" spans="15:15" s="1" customFormat="1">
      <c r="O961" s="2"/>
    </row>
    <row r="962" spans="15:15" s="1" customFormat="1">
      <c r="O962" s="2"/>
    </row>
    <row r="963" spans="15:15" s="1" customFormat="1">
      <c r="O963" s="2"/>
    </row>
    <row r="964" spans="15:15" s="1" customFormat="1">
      <c r="O964" s="2"/>
    </row>
    <row r="965" spans="15:15" s="1" customFormat="1">
      <c r="O965" s="2"/>
    </row>
    <row r="966" spans="15:15" s="1" customFormat="1">
      <c r="O966" s="2"/>
    </row>
    <row r="967" spans="15:15" s="1" customFormat="1">
      <c r="O967" s="2"/>
    </row>
    <row r="968" spans="15:15" s="1" customFormat="1">
      <c r="O968" s="2"/>
    </row>
    <row r="969" spans="15:15" s="1" customFormat="1">
      <c r="O969" s="2"/>
    </row>
    <row r="970" spans="15:15" s="1" customFormat="1">
      <c r="O970" s="2"/>
    </row>
    <row r="971" spans="15:15" s="1" customFormat="1">
      <c r="O971" s="2"/>
    </row>
    <row r="972" spans="15:15" s="1" customFormat="1">
      <c r="O972" s="2"/>
    </row>
    <row r="973" spans="15:15" s="1" customFormat="1">
      <c r="O973" s="2"/>
    </row>
    <row r="974" spans="15:15" s="1" customFormat="1">
      <c r="O974" s="2"/>
    </row>
    <row r="975" spans="15:15" s="1" customFormat="1">
      <c r="O975" s="2"/>
    </row>
    <row r="976" spans="15:15" s="1" customFormat="1">
      <c r="O976" s="2"/>
    </row>
    <row r="977" spans="15:15" s="1" customFormat="1">
      <c r="O977" s="2"/>
    </row>
    <row r="978" spans="15:15" s="1" customFormat="1">
      <c r="O978" s="2"/>
    </row>
    <row r="979" spans="15:15" s="1" customFormat="1">
      <c r="O979" s="2"/>
    </row>
    <row r="980" spans="15:15" s="1" customFormat="1">
      <c r="O980" s="2"/>
    </row>
    <row r="981" spans="15:15" s="1" customFormat="1">
      <c r="O981" s="2"/>
    </row>
    <row r="982" spans="15:15" s="1" customFormat="1">
      <c r="O982" s="2"/>
    </row>
    <row r="983" spans="15:15" s="1" customFormat="1">
      <c r="O983" s="2"/>
    </row>
    <row r="984" spans="15:15" s="1" customFormat="1">
      <c r="O984" s="2"/>
    </row>
    <row r="985" spans="15:15" s="1" customFormat="1">
      <c r="O985" s="2"/>
    </row>
    <row r="986" spans="15:15" s="1" customFormat="1">
      <c r="O986" s="2"/>
    </row>
    <row r="987" spans="15:15" s="1" customFormat="1">
      <c r="O987" s="2"/>
    </row>
    <row r="988" spans="15:15" s="1" customFormat="1">
      <c r="O988" s="2"/>
    </row>
    <row r="989" spans="15:15" s="1" customFormat="1">
      <c r="O989" s="2"/>
    </row>
    <row r="990" spans="15:15" s="1" customFormat="1">
      <c r="O990" s="2"/>
    </row>
    <row r="991" spans="15:15" s="1" customFormat="1">
      <c r="O991" s="2"/>
    </row>
    <row r="992" spans="15:15" s="1" customFormat="1">
      <c r="O992" s="2"/>
    </row>
    <row r="993" spans="15:15" s="1" customFormat="1">
      <c r="O993" s="2"/>
    </row>
    <row r="994" spans="15:15" s="1" customFormat="1">
      <c r="O994" s="2"/>
    </row>
    <row r="995" spans="15:15" s="1" customFormat="1">
      <c r="O995" s="2"/>
    </row>
    <row r="996" spans="15:15" s="1" customFormat="1">
      <c r="O996" s="2"/>
    </row>
    <row r="997" spans="15:15" s="1" customFormat="1">
      <c r="O997" s="2"/>
    </row>
    <row r="998" spans="15:15" s="1" customFormat="1">
      <c r="O998" s="2"/>
    </row>
    <row r="999" spans="15:15" s="1" customFormat="1">
      <c r="O999" s="2"/>
    </row>
    <row r="1000" spans="15:15" s="1" customFormat="1">
      <c r="O1000" s="2"/>
    </row>
    <row r="1001" spans="15:15" s="1" customFormat="1">
      <c r="O1001" s="2"/>
    </row>
    <row r="1002" spans="15:15" s="1" customFormat="1">
      <c r="O1002" s="2"/>
    </row>
    <row r="1003" spans="15:15" s="1" customFormat="1">
      <c r="O1003" s="2"/>
    </row>
    <row r="1004" spans="15:15" s="1" customFormat="1">
      <c r="O1004" s="2"/>
    </row>
    <row r="1005" spans="15:15" s="1" customFormat="1">
      <c r="O1005" s="2"/>
    </row>
    <row r="1006" spans="15:15" s="1" customFormat="1">
      <c r="O1006" s="2"/>
    </row>
    <row r="1007" spans="15:15" s="1" customFormat="1">
      <c r="O1007" s="2"/>
    </row>
    <row r="1008" spans="15:15" s="1" customFormat="1">
      <c r="O1008" s="2"/>
    </row>
    <row r="1009" spans="15:15" s="1" customFormat="1">
      <c r="O1009" s="2"/>
    </row>
    <row r="1010" spans="15:15" s="1" customFormat="1">
      <c r="O1010" s="2"/>
    </row>
    <row r="1011" spans="15:15" s="1" customFormat="1">
      <c r="O1011" s="2"/>
    </row>
    <row r="1012" spans="15:15" s="1" customFormat="1">
      <c r="O1012" s="2"/>
    </row>
    <row r="1013" spans="15:15" s="1" customFormat="1">
      <c r="O1013" s="2"/>
    </row>
    <row r="1014" spans="15:15" s="1" customFormat="1">
      <c r="O1014" s="2"/>
    </row>
    <row r="1015" spans="15:15" s="1" customFormat="1">
      <c r="O1015" s="2"/>
    </row>
    <row r="1016" spans="15:15" s="1" customFormat="1">
      <c r="O1016" s="2"/>
    </row>
    <row r="1017" spans="15:15" s="1" customFormat="1">
      <c r="O1017" s="2"/>
    </row>
    <row r="1018" spans="15:15" s="1" customFormat="1">
      <c r="O1018" s="2"/>
    </row>
    <row r="1019" spans="15:15" s="1" customFormat="1">
      <c r="O1019" s="2"/>
    </row>
    <row r="1020" spans="15:15" s="1" customFormat="1">
      <c r="O1020" s="2"/>
    </row>
    <row r="1021" spans="15:15" s="1" customFormat="1">
      <c r="O1021" s="2"/>
    </row>
    <row r="1022" spans="15:15" s="1" customFormat="1">
      <c r="O1022" s="2"/>
    </row>
    <row r="1023" spans="15:15" s="1" customFormat="1">
      <c r="O1023" s="2"/>
    </row>
    <row r="1024" spans="15:15" s="1" customFormat="1">
      <c r="O1024" s="2"/>
    </row>
    <row r="1025" spans="15:15" s="1" customFormat="1">
      <c r="O1025" s="2"/>
    </row>
    <row r="1026" spans="15:15" s="1" customFormat="1">
      <c r="O1026" s="2"/>
    </row>
    <row r="1027" spans="15:15" s="1" customFormat="1">
      <c r="O1027" s="2"/>
    </row>
    <row r="1028" spans="15:15" s="1" customFormat="1">
      <c r="O1028" s="2"/>
    </row>
    <row r="1029" spans="15:15" s="1" customFormat="1">
      <c r="O1029" s="2"/>
    </row>
    <row r="1030" spans="15:15" s="1" customFormat="1">
      <c r="O1030" s="2"/>
    </row>
    <row r="1031" spans="15:15" s="1" customFormat="1">
      <c r="O1031" s="2"/>
    </row>
    <row r="1032" spans="15:15" s="1" customFormat="1">
      <c r="O1032" s="2"/>
    </row>
    <row r="1033" spans="15:15" s="1" customFormat="1">
      <c r="O1033" s="2"/>
    </row>
    <row r="1034" spans="15:15" s="1" customFormat="1">
      <c r="O1034" s="2"/>
    </row>
    <row r="1035" spans="15:15" s="1" customFormat="1">
      <c r="O1035" s="2"/>
    </row>
    <row r="1036" spans="15:15" s="1" customFormat="1">
      <c r="O1036" s="2"/>
    </row>
    <row r="1037" spans="15:15" s="1" customFormat="1">
      <c r="O1037" s="2"/>
    </row>
    <row r="1038" spans="15:15" s="1" customFormat="1">
      <c r="O1038" s="2"/>
    </row>
    <row r="1039" spans="15:15" s="1" customFormat="1">
      <c r="O1039" s="2"/>
    </row>
    <row r="1040" spans="15:15" s="1" customFormat="1">
      <c r="O1040" s="2"/>
    </row>
    <row r="1041" spans="15:15" s="1" customFormat="1">
      <c r="O1041" s="2"/>
    </row>
    <row r="1042" spans="15:15" s="1" customFormat="1">
      <c r="O1042" s="2"/>
    </row>
    <row r="1043" spans="15:15" s="1" customFormat="1">
      <c r="O1043" s="2"/>
    </row>
    <row r="1044" spans="15:15" s="1" customFormat="1">
      <c r="O1044" s="2"/>
    </row>
    <row r="1045" spans="15:15" s="1" customFormat="1">
      <c r="O1045" s="2"/>
    </row>
    <row r="1046" spans="15:15" s="1" customFormat="1">
      <c r="O1046" s="2"/>
    </row>
    <row r="1047" spans="15:15" s="1" customFormat="1">
      <c r="O1047" s="2"/>
    </row>
    <row r="1048" spans="15:15" s="1" customFormat="1">
      <c r="O1048" s="2"/>
    </row>
    <row r="1049" spans="15:15" s="1" customFormat="1">
      <c r="O1049" s="2"/>
    </row>
    <row r="1050" spans="15:15" s="1" customFormat="1">
      <c r="O1050" s="2"/>
    </row>
    <row r="1051" spans="15:15" s="1" customFormat="1">
      <c r="O1051" s="2"/>
    </row>
    <row r="1052" spans="15:15" s="1" customFormat="1">
      <c r="O1052" s="2"/>
    </row>
    <row r="1053" spans="15:15" s="1" customFormat="1">
      <c r="O1053" s="2"/>
    </row>
    <row r="1054" spans="15:15" s="1" customFormat="1">
      <c r="O1054" s="2"/>
    </row>
    <row r="1055" spans="15:15" s="1" customFormat="1">
      <c r="O1055" s="2"/>
    </row>
    <row r="1056" spans="15:15" s="1" customFormat="1">
      <c r="O1056" s="2"/>
    </row>
    <row r="1057" spans="15:15" s="1" customFormat="1">
      <c r="O1057" s="2"/>
    </row>
    <row r="1058" spans="15:15" s="1" customFormat="1">
      <c r="O1058" s="2"/>
    </row>
    <row r="1059" spans="15:15" s="1" customFormat="1">
      <c r="O1059" s="2"/>
    </row>
    <row r="1060" spans="15:15" s="1" customFormat="1">
      <c r="O1060" s="2"/>
    </row>
    <row r="1061" spans="15:15" s="1" customFormat="1">
      <c r="O1061" s="2"/>
    </row>
    <row r="1062" spans="15:15" s="1" customFormat="1">
      <c r="O1062" s="2"/>
    </row>
    <row r="1063" spans="15:15" s="1" customFormat="1">
      <c r="O1063" s="2"/>
    </row>
    <row r="1064" spans="15:15" s="1" customFormat="1">
      <c r="O1064" s="2"/>
    </row>
    <row r="1065" spans="15:15" s="1" customFormat="1">
      <c r="O1065" s="2"/>
    </row>
    <row r="1066" spans="15:15" s="1" customFormat="1">
      <c r="O1066" s="2"/>
    </row>
    <row r="1067" spans="15:15" s="1" customFormat="1">
      <c r="O1067" s="2"/>
    </row>
    <row r="1068" spans="15:15" s="1" customFormat="1">
      <c r="O1068" s="2"/>
    </row>
    <row r="1069" spans="15:15" s="1" customFormat="1">
      <c r="O1069" s="2"/>
    </row>
    <row r="1070" spans="15:15" s="1" customFormat="1">
      <c r="O1070" s="2"/>
    </row>
    <row r="1071" spans="15:15" s="1" customFormat="1">
      <c r="O1071" s="2"/>
    </row>
    <row r="1072" spans="15:15" s="1" customFormat="1">
      <c r="O1072" s="2"/>
    </row>
    <row r="1073" spans="15:15" s="1" customFormat="1">
      <c r="O1073" s="2"/>
    </row>
    <row r="1074" spans="15:15" s="1" customFormat="1">
      <c r="O1074" s="2"/>
    </row>
    <row r="1075" spans="15:15" s="1" customFormat="1">
      <c r="O1075" s="2"/>
    </row>
    <row r="1076" spans="15:15" s="1" customFormat="1">
      <c r="O1076" s="2"/>
    </row>
    <row r="1077" spans="15:15" s="1" customFormat="1">
      <c r="O1077" s="2"/>
    </row>
    <row r="1078" spans="15:15" s="1" customFormat="1">
      <c r="O1078" s="2"/>
    </row>
    <row r="1079" spans="15:15" s="1" customFormat="1">
      <c r="O1079" s="2"/>
    </row>
    <row r="1080" spans="15:15" s="1" customFormat="1">
      <c r="O1080" s="2"/>
    </row>
    <row r="1081" spans="15:15" s="1" customFormat="1">
      <c r="O1081" s="2"/>
    </row>
    <row r="1082" spans="15:15" s="1" customFormat="1">
      <c r="O1082" s="2"/>
    </row>
    <row r="1083" spans="15:15" s="1" customFormat="1">
      <c r="O1083" s="2"/>
    </row>
    <row r="1084" spans="15:15" s="1" customFormat="1">
      <c r="O1084" s="2"/>
    </row>
    <row r="1085" spans="15:15" s="1" customFormat="1">
      <c r="O1085" s="2"/>
    </row>
    <row r="1086" spans="15:15" s="1" customFormat="1">
      <c r="O1086" s="2"/>
    </row>
    <row r="1087" spans="15:15" s="1" customFormat="1">
      <c r="O1087" s="2"/>
    </row>
    <row r="1088" spans="15:15" s="1" customFormat="1">
      <c r="O1088" s="2"/>
    </row>
    <row r="1089" spans="15:15" s="1" customFormat="1">
      <c r="O1089" s="2"/>
    </row>
    <row r="1090" spans="15:15" s="1" customFormat="1">
      <c r="O1090" s="2"/>
    </row>
    <row r="1091" spans="15:15" s="1" customFormat="1">
      <c r="O1091" s="2"/>
    </row>
    <row r="1092" spans="15:15" s="1" customFormat="1">
      <c r="O1092" s="2"/>
    </row>
    <row r="1093" spans="15:15" s="1" customFormat="1">
      <c r="O1093" s="2"/>
    </row>
    <row r="1094" spans="15:15" s="1" customFormat="1">
      <c r="O1094" s="2"/>
    </row>
    <row r="1095" spans="15:15" s="1" customFormat="1">
      <c r="O1095" s="2"/>
    </row>
    <row r="1096" spans="15:15" s="1" customFormat="1">
      <c r="O1096" s="2"/>
    </row>
    <row r="1097" spans="15:15" s="1" customFormat="1">
      <c r="O1097" s="2"/>
    </row>
    <row r="1098" spans="15:15" s="1" customFormat="1">
      <c r="O1098" s="2"/>
    </row>
    <row r="1099" spans="15:15" s="1" customFormat="1">
      <c r="O1099" s="2"/>
    </row>
    <row r="1100" spans="15:15" s="1" customFormat="1">
      <c r="O1100" s="2"/>
    </row>
    <row r="1101" spans="15:15" s="1" customFormat="1">
      <c r="O1101" s="2"/>
    </row>
    <row r="1102" spans="15:15" s="1" customFormat="1">
      <c r="O1102" s="2"/>
    </row>
    <row r="1103" spans="15:15" s="1" customFormat="1">
      <c r="O1103" s="2"/>
    </row>
    <row r="1104" spans="15:15" s="1" customFormat="1">
      <c r="O1104" s="2"/>
    </row>
    <row r="1105" spans="15:15" s="1" customFormat="1">
      <c r="O1105" s="2"/>
    </row>
    <row r="1106" spans="15:15" s="1" customFormat="1">
      <c r="O1106" s="2"/>
    </row>
    <row r="1107" spans="15:15" s="1" customFormat="1">
      <c r="O1107" s="2"/>
    </row>
    <row r="1108" spans="15:15" s="1" customFormat="1">
      <c r="O1108" s="2"/>
    </row>
    <row r="1109" spans="15:15" s="1" customFormat="1">
      <c r="O1109" s="2"/>
    </row>
    <row r="1110" spans="15:15" s="1" customFormat="1">
      <c r="O1110" s="2"/>
    </row>
    <row r="1111" spans="15:15" s="1" customFormat="1">
      <c r="O1111" s="2"/>
    </row>
    <row r="1112" spans="15:15" s="1" customFormat="1">
      <c r="O1112" s="2"/>
    </row>
    <row r="1113" spans="15:15" s="1" customFormat="1">
      <c r="O1113" s="2"/>
    </row>
    <row r="1114" spans="15:15" s="1" customFormat="1">
      <c r="O1114" s="2"/>
    </row>
    <row r="1115" spans="15:15" s="1" customFormat="1">
      <c r="O1115" s="2"/>
    </row>
    <row r="1116" spans="15:15" s="1" customFormat="1">
      <c r="O1116" s="2"/>
    </row>
    <row r="1117" spans="15:15" s="1" customFormat="1">
      <c r="O1117" s="2"/>
    </row>
    <row r="1118" spans="15:15" s="1" customFormat="1">
      <c r="O1118" s="2"/>
    </row>
    <row r="1119" spans="15:15" s="1" customFormat="1">
      <c r="O1119" s="2"/>
    </row>
    <row r="1120" spans="15:15" s="1" customFormat="1">
      <c r="O1120" s="2"/>
    </row>
    <row r="1121" spans="15:15" s="1" customFormat="1">
      <c r="O1121" s="2"/>
    </row>
    <row r="1122" spans="15:15" s="1" customFormat="1">
      <c r="O1122" s="2"/>
    </row>
    <row r="1123" spans="15:15" s="1" customFormat="1">
      <c r="O1123" s="2"/>
    </row>
    <row r="1124" spans="15:15" s="1" customFormat="1">
      <c r="O1124" s="2"/>
    </row>
    <row r="1125" spans="15:15" s="1" customFormat="1">
      <c r="O1125" s="2"/>
    </row>
    <row r="1126" spans="15:15" s="1" customFormat="1">
      <c r="O1126" s="2"/>
    </row>
    <row r="1127" spans="15:15" s="1" customFormat="1">
      <c r="O1127" s="2"/>
    </row>
    <row r="1128" spans="15:15" s="1" customFormat="1">
      <c r="O1128" s="2"/>
    </row>
    <row r="1129" spans="15:15" s="1" customFormat="1">
      <c r="O1129" s="2"/>
    </row>
    <row r="1130" spans="15:15" s="1" customFormat="1">
      <c r="O1130" s="2"/>
    </row>
    <row r="1131" spans="15:15" s="1" customFormat="1">
      <c r="O1131" s="2"/>
    </row>
    <row r="1132" spans="15:15" s="1" customFormat="1">
      <c r="O1132" s="2"/>
    </row>
    <row r="1133" spans="15:15" s="1" customFormat="1">
      <c r="O1133" s="2"/>
    </row>
    <row r="1134" spans="15:15" s="1" customFormat="1">
      <c r="O1134" s="2"/>
    </row>
    <row r="1135" spans="15:15" s="1" customFormat="1">
      <c r="O1135" s="2"/>
    </row>
    <row r="1136" spans="15:15" s="1" customFormat="1">
      <c r="O1136" s="2"/>
    </row>
    <row r="1137" spans="15:15" s="1" customFormat="1">
      <c r="O1137" s="2"/>
    </row>
    <row r="1138" spans="15:15" s="1" customFormat="1">
      <c r="O1138" s="2"/>
    </row>
    <row r="1139" spans="15:15" s="1" customFormat="1">
      <c r="O1139" s="2"/>
    </row>
    <row r="1140" spans="15:15" s="1" customFormat="1">
      <c r="O1140" s="2"/>
    </row>
    <row r="1141" spans="15:15" s="1" customFormat="1">
      <c r="O1141" s="2"/>
    </row>
    <row r="1142" spans="15:15" s="1" customFormat="1">
      <c r="O1142" s="2"/>
    </row>
    <row r="1143" spans="15:15" s="1" customFormat="1">
      <c r="O1143" s="2"/>
    </row>
    <row r="1144" spans="15:15" s="1" customFormat="1">
      <c r="O1144" s="2"/>
    </row>
    <row r="1145" spans="15:15" s="1" customFormat="1">
      <c r="O1145" s="2"/>
    </row>
    <row r="1146" spans="15:15" s="1" customFormat="1">
      <c r="O1146" s="2"/>
    </row>
    <row r="1147" spans="15:15" s="1" customFormat="1">
      <c r="O1147" s="2"/>
    </row>
    <row r="1148" spans="15:15" s="1" customFormat="1">
      <c r="O1148" s="2"/>
    </row>
    <row r="1149" spans="15:15" s="1" customFormat="1">
      <c r="O1149" s="2"/>
    </row>
    <row r="1150" spans="15:15" s="1" customFormat="1">
      <c r="O1150" s="2"/>
    </row>
    <row r="1151" spans="15:15" s="1" customFormat="1">
      <c r="O1151" s="2"/>
    </row>
    <row r="1152" spans="15:15" s="1" customFormat="1">
      <c r="O1152" s="2"/>
    </row>
    <row r="1153" spans="15:15" s="1" customFormat="1">
      <c r="O1153" s="2"/>
    </row>
    <row r="1154" spans="15:15" s="1" customFormat="1">
      <c r="O1154" s="2"/>
    </row>
    <row r="1155" spans="15:15" s="1" customFormat="1">
      <c r="O1155" s="2"/>
    </row>
    <row r="1156" spans="15:15" s="1" customFormat="1">
      <c r="O1156" s="2"/>
    </row>
    <row r="1157" spans="15:15" s="1" customFormat="1">
      <c r="O1157" s="2"/>
    </row>
    <row r="1158" spans="15:15" s="1" customFormat="1">
      <c r="O1158" s="2"/>
    </row>
    <row r="1159" spans="15:15" s="1" customFormat="1">
      <c r="O1159" s="2"/>
    </row>
    <row r="1160" spans="15:15" s="1" customFormat="1">
      <c r="O1160" s="2"/>
    </row>
    <row r="1161" spans="15:15" s="1" customFormat="1">
      <c r="O1161" s="2"/>
    </row>
    <row r="1162" spans="15:15" s="1" customFormat="1">
      <c r="O1162" s="2"/>
    </row>
    <row r="1163" spans="15:15" s="1" customFormat="1">
      <c r="O1163" s="2"/>
    </row>
    <row r="1164" spans="15:15" s="1" customFormat="1">
      <c r="O1164" s="2"/>
    </row>
    <row r="1165" spans="15:15" s="1" customFormat="1">
      <c r="O1165" s="2"/>
    </row>
    <row r="1166" spans="15:15" s="1" customFormat="1">
      <c r="O1166" s="2"/>
    </row>
    <row r="1167" spans="15:15" s="1" customFormat="1">
      <c r="O1167" s="2"/>
    </row>
    <row r="1168" spans="15:15" s="1" customFormat="1">
      <c r="O1168" s="2"/>
    </row>
    <row r="1169" spans="15:15" s="1" customFormat="1">
      <c r="O1169" s="2"/>
    </row>
    <row r="1170" spans="15:15" s="1" customFormat="1">
      <c r="O1170" s="2"/>
    </row>
    <row r="1171" spans="15:15" s="1" customFormat="1">
      <c r="O1171" s="2"/>
    </row>
    <row r="1172" spans="15:15" s="1" customFormat="1">
      <c r="O1172" s="2"/>
    </row>
    <row r="1173" spans="15:15" s="1" customFormat="1">
      <c r="O1173" s="2"/>
    </row>
    <row r="1174" spans="15:15" s="1" customFormat="1">
      <c r="O1174" s="2"/>
    </row>
    <row r="1175" spans="15:15" s="1" customFormat="1">
      <c r="O1175" s="2"/>
    </row>
    <row r="1176" spans="15:15" s="1" customFormat="1">
      <c r="O1176" s="2"/>
    </row>
    <row r="1177" spans="15:15" s="1" customFormat="1">
      <c r="O1177" s="2"/>
    </row>
    <row r="1178" spans="15:15" s="1" customFormat="1">
      <c r="O1178" s="2"/>
    </row>
    <row r="1179" spans="15:15" s="1" customFormat="1">
      <c r="O1179" s="2"/>
    </row>
    <row r="1180" spans="15:15" s="1" customFormat="1">
      <c r="O1180" s="2"/>
    </row>
    <row r="1181" spans="15:15" s="1" customFormat="1">
      <c r="O1181" s="2"/>
    </row>
    <row r="1182" spans="15:15" s="1" customFormat="1">
      <c r="O1182" s="2"/>
    </row>
    <row r="1183" spans="15:15" s="1" customFormat="1">
      <c r="O1183" s="2"/>
    </row>
    <row r="1184" spans="15:15" s="1" customFormat="1">
      <c r="O1184" s="2"/>
    </row>
    <row r="1185" spans="15:15" s="1" customFormat="1">
      <c r="O1185" s="2"/>
    </row>
    <row r="1186" spans="15:15" s="1" customFormat="1">
      <c r="O1186" s="2"/>
    </row>
    <row r="1187" spans="15:15" s="1" customFormat="1">
      <c r="O1187" s="2"/>
    </row>
    <row r="1188" spans="15:15" s="1" customFormat="1">
      <c r="O1188" s="2"/>
    </row>
    <row r="1189" spans="15:15" s="1" customFormat="1">
      <c r="O1189" s="2"/>
    </row>
    <row r="1190" spans="15:15" s="1" customFormat="1">
      <c r="O1190" s="2"/>
    </row>
    <row r="1191" spans="15:15" s="1" customFormat="1">
      <c r="O1191" s="2"/>
    </row>
    <row r="1192" spans="15:15" s="1" customFormat="1">
      <c r="O1192" s="2"/>
    </row>
    <row r="1193" spans="15:15" s="1" customFormat="1">
      <c r="O1193" s="2"/>
    </row>
    <row r="1194" spans="15:15" s="1" customFormat="1">
      <c r="O1194" s="2"/>
    </row>
    <row r="1195" spans="15:15" s="1" customFormat="1">
      <c r="O1195" s="2"/>
    </row>
    <row r="1196" spans="15:15" s="1" customFormat="1">
      <c r="O1196" s="2"/>
    </row>
    <row r="1197" spans="15:15" s="1" customFormat="1">
      <c r="O1197" s="2"/>
    </row>
    <row r="1198" spans="15:15" s="1" customFormat="1">
      <c r="O1198" s="2"/>
    </row>
    <row r="1199" spans="15:15" s="1" customFormat="1">
      <c r="O1199" s="2"/>
    </row>
    <row r="1200" spans="15:15" s="1" customFormat="1">
      <c r="O1200" s="2"/>
    </row>
    <row r="1201" spans="15:15" s="1" customFormat="1">
      <c r="O1201" s="2"/>
    </row>
    <row r="1202" spans="15:15" s="1" customFormat="1">
      <c r="O1202" s="2"/>
    </row>
    <row r="1203" spans="15:15" s="1" customFormat="1">
      <c r="O1203" s="2"/>
    </row>
    <row r="1204" spans="15:15" s="1" customFormat="1">
      <c r="O1204" s="2"/>
    </row>
    <row r="1205" spans="15:15" s="1" customFormat="1">
      <c r="O1205" s="2"/>
    </row>
    <row r="1206" spans="15:15" s="1" customFormat="1">
      <c r="O1206" s="2"/>
    </row>
    <row r="1207" spans="15:15" s="1" customFormat="1">
      <c r="O1207" s="2"/>
    </row>
    <row r="1208" spans="15:15" s="1" customFormat="1">
      <c r="O1208" s="2"/>
    </row>
    <row r="1209" spans="15:15" s="1" customFormat="1">
      <c r="O1209" s="2"/>
    </row>
    <row r="1210" spans="15:15" s="1" customFormat="1">
      <c r="O1210" s="2"/>
    </row>
    <row r="1211" spans="15:15" s="1" customFormat="1">
      <c r="O1211" s="2"/>
    </row>
    <row r="1212" spans="15:15" s="1" customFormat="1">
      <c r="O1212" s="2"/>
    </row>
    <row r="1213" spans="15:15" s="1" customFormat="1">
      <c r="O1213" s="2"/>
    </row>
    <row r="1214" spans="15:15" s="1" customFormat="1">
      <c r="O1214" s="2"/>
    </row>
    <row r="1215" spans="15:15" s="1" customFormat="1">
      <c r="O1215" s="2"/>
    </row>
    <row r="1216" spans="15:15" s="1" customFormat="1">
      <c r="O1216" s="2"/>
    </row>
    <row r="1217" spans="15:15" s="1" customFormat="1">
      <c r="O1217" s="2"/>
    </row>
    <row r="1218" spans="15:15" s="1" customFormat="1">
      <c r="O1218" s="2"/>
    </row>
    <row r="1219" spans="15:15" s="1" customFormat="1">
      <c r="O1219" s="2"/>
    </row>
    <row r="1220" spans="15:15" s="1" customFormat="1">
      <c r="O1220" s="2"/>
    </row>
    <row r="1221" spans="15:15" s="1" customFormat="1">
      <c r="O1221" s="2"/>
    </row>
    <row r="1222" spans="15:15" s="1" customFormat="1">
      <c r="O1222" s="2"/>
    </row>
    <row r="1223" spans="15:15" s="1" customFormat="1">
      <c r="O1223" s="2"/>
    </row>
    <row r="1224" spans="15:15" s="1" customFormat="1">
      <c r="O1224" s="2"/>
    </row>
    <row r="1225" spans="15:15" s="1" customFormat="1">
      <c r="O1225" s="2"/>
    </row>
    <row r="1226" spans="15:15" s="1" customFormat="1">
      <c r="O1226" s="2"/>
    </row>
    <row r="1227" spans="15:15" s="1" customFormat="1">
      <c r="O1227" s="2"/>
    </row>
    <row r="1228" spans="15:15" s="1" customFormat="1">
      <c r="O1228" s="2"/>
    </row>
    <row r="1229" spans="15:15" s="1" customFormat="1">
      <c r="O1229" s="2"/>
    </row>
    <row r="1230" spans="15:15" s="1" customFormat="1">
      <c r="O1230" s="2"/>
    </row>
    <row r="1231" spans="15:15" s="1" customFormat="1">
      <c r="O1231" s="2"/>
    </row>
    <row r="1232" spans="15:15" s="1" customFormat="1">
      <c r="O1232" s="2"/>
    </row>
    <row r="1233" spans="15:15" s="1" customFormat="1">
      <c r="O1233" s="2"/>
    </row>
    <row r="1234" spans="15:15" s="1" customFormat="1">
      <c r="O1234" s="2"/>
    </row>
    <row r="1235" spans="15:15" s="1" customFormat="1">
      <c r="O1235" s="2"/>
    </row>
    <row r="1236" spans="15:15" s="1" customFormat="1">
      <c r="O1236" s="2"/>
    </row>
    <row r="1237" spans="15:15" s="1" customFormat="1">
      <c r="O1237" s="2"/>
    </row>
    <row r="1238" spans="15:15" s="1" customFormat="1">
      <c r="O1238" s="2"/>
    </row>
    <row r="1239" spans="15:15" s="1" customFormat="1">
      <c r="O1239" s="2"/>
    </row>
    <row r="1240" spans="15:15" s="1" customFormat="1">
      <c r="O1240" s="2"/>
    </row>
    <row r="1241" spans="15:15" s="1" customFormat="1">
      <c r="O1241" s="2"/>
    </row>
    <row r="1242" spans="15:15" s="1" customFormat="1">
      <c r="O1242" s="2"/>
    </row>
    <row r="1243" spans="15:15" s="1" customFormat="1">
      <c r="O1243" s="2"/>
    </row>
    <row r="1244" spans="15:15" s="1" customFormat="1">
      <c r="O1244" s="2"/>
    </row>
    <row r="1245" spans="15:15" s="1" customFormat="1">
      <c r="O1245" s="2"/>
    </row>
    <row r="1246" spans="15:15" s="1" customFormat="1">
      <c r="O1246" s="2"/>
    </row>
    <row r="1247" spans="15:15" s="1" customFormat="1">
      <c r="O1247" s="2"/>
    </row>
    <row r="1248" spans="15:15" s="1" customFormat="1">
      <c r="O1248" s="2"/>
    </row>
    <row r="1249" spans="15:15" s="1" customFormat="1">
      <c r="O1249" s="2"/>
    </row>
    <row r="1250" spans="15:15" s="1" customFormat="1">
      <c r="O1250" s="2"/>
    </row>
    <row r="1251" spans="15:15" s="1" customFormat="1">
      <c r="O1251" s="2"/>
    </row>
    <row r="1252" spans="15:15" s="1" customFormat="1">
      <c r="O1252" s="2"/>
    </row>
    <row r="1253" spans="15:15" s="1" customFormat="1">
      <c r="O1253" s="2"/>
    </row>
    <row r="1254" spans="15:15" s="1" customFormat="1">
      <c r="O1254" s="2"/>
    </row>
    <row r="1255" spans="15:15" s="1" customFormat="1">
      <c r="O1255" s="2"/>
    </row>
    <row r="1256" spans="15:15" s="1" customFormat="1">
      <c r="O1256" s="2"/>
    </row>
    <row r="1257" spans="15:15" s="1" customFormat="1">
      <c r="O1257" s="2"/>
    </row>
    <row r="1258" spans="15:15" s="1" customFormat="1">
      <c r="O1258" s="2"/>
    </row>
    <row r="1259" spans="15:15" s="1" customFormat="1">
      <c r="O1259" s="2"/>
    </row>
    <row r="1260" spans="15:15" s="1" customFormat="1">
      <c r="O1260" s="2"/>
    </row>
    <row r="1261" spans="15:15" s="1" customFormat="1">
      <c r="O1261" s="2"/>
    </row>
    <row r="1262" spans="15:15" s="1" customFormat="1">
      <c r="O1262" s="2"/>
    </row>
    <row r="1263" spans="15:15" s="1" customFormat="1">
      <c r="O1263" s="2"/>
    </row>
    <row r="1264" spans="15:15" s="1" customFormat="1">
      <c r="O1264" s="2"/>
    </row>
    <row r="1265" spans="15:15" s="1" customFormat="1">
      <c r="O1265" s="2"/>
    </row>
    <row r="1266" spans="15:15" s="1" customFormat="1">
      <c r="O1266" s="2"/>
    </row>
    <row r="1267" spans="15:15" s="1" customFormat="1">
      <c r="O1267" s="2"/>
    </row>
    <row r="1268" spans="15:15" s="1" customFormat="1">
      <c r="O1268" s="2"/>
    </row>
    <row r="1269" spans="15:15" s="1" customFormat="1">
      <c r="O1269" s="2"/>
    </row>
    <row r="1270" spans="15:15" s="1" customFormat="1">
      <c r="O1270" s="2"/>
    </row>
    <row r="1271" spans="15:15" s="1" customFormat="1">
      <c r="O1271" s="2"/>
    </row>
    <row r="1272" spans="15:15" s="1" customFormat="1">
      <c r="O1272" s="2"/>
    </row>
    <row r="1273" spans="15:15" s="1" customFormat="1">
      <c r="O1273" s="2"/>
    </row>
    <row r="1274" spans="15:15" s="1" customFormat="1">
      <c r="O1274" s="2"/>
    </row>
    <row r="1275" spans="15:15" s="1" customFormat="1">
      <c r="O1275" s="2"/>
    </row>
    <row r="1276" spans="15:15" s="1" customFormat="1">
      <c r="O1276" s="2"/>
    </row>
    <row r="1277" spans="15:15" s="1" customFormat="1">
      <c r="O1277" s="2"/>
    </row>
    <row r="1278" spans="15:15" s="1" customFormat="1">
      <c r="O1278" s="2"/>
    </row>
    <row r="1279" spans="15:15" s="1" customFormat="1">
      <c r="O1279" s="2"/>
    </row>
    <row r="1280" spans="15:15" s="1" customFormat="1">
      <c r="O1280" s="2"/>
    </row>
    <row r="1281" spans="15:15" s="1" customFormat="1">
      <c r="O1281" s="2"/>
    </row>
    <row r="1282" spans="15:15" s="1" customFormat="1">
      <c r="O1282" s="2"/>
    </row>
    <row r="1283" spans="15:15" s="1" customFormat="1">
      <c r="O1283" s="2"/>
    </row>
    <row r="1284" spans="15:15" s="1" customFormat="1">
      <c r="O1284" s="2"/>
    </row>
    <row r="1285" spans="15:15" s="1" customFormat="1">
      <c r="O1285" s="2"/>
    </row>
    <row r="1286" spans="15:15" s="1" customFormat="1">
      <c r="O1286" s="2"/>
    </row>
    <row r="1287" spans="15:15" s="1" customFormat="1">
      <c r="O1287" s="2"/>
    </row>
    <row r="1288" spans="15:15" s="1" customFormat="1">
      <c r="O1288" s="2"/>
    </row>
    <row r="1289" spans="15:15" s="1" customFormat="1">
      <c r="O1289" s="2"/>
    </row>
    <row r="1290" spans="15:15" s="1" customFormat="1">
      <c r="O1290" s="2"/>
    </row>
    <row r="1291" spans="15:15" s="1" customFormat="1">
      <c r="O1291" s="2"/>
    </row>
    <row r="1292" spans="15:15" s="1" customFormat="1">
      <c r="O1292" s="2"/>
    </row>
    <row r="1293" spans="15:15" s="1" customFormat="1">
      <c r="O1293" s="2"/>
    </row>
    <row r="1294" spans="15:15" s="1" customFormat="1">
      <c r="O1294" s="2"/>
    </row>
    <row r="1295" spans="15:15" s="1" customFormat="1">
      <c r="O1295" s="2"/>
    </row>
    <row r="1296" spans="15:15" s="1" customFormat="1">
      <c r="O1296" s="2"/>
    </row>
    <row r="1297" spans="15:15" s="1" customFormat="1">
      <c r="O1297" s="2"/>
    </row>
    <row r="1298" spans="15:15" s="1" customFormat="1">
      <c r="O1298" s="2"/>
    </row>
    <row r="1299" spans="15:15" s="1" customFormat="1">
      <c r="O1299" s="2"/>
    </row>
    <row r="1300" spans="15:15" s="1" customFormat="1">
      <c r="O1300" s="2"/>
    </row>
    <row r="1301" spans="15:15" s="1" customFormat="1">
      <c r="O1301" s="2"/>
    </row>
    <row r="1302" spans="15:15" s="1" customFormat="1">
      <c r="O1302" s="2"/>
    </row>
    <row r="1303" spans="15:15" s="1" customFormat="1">
      <c r="O1303" s="2"/>
    </row>
    <row r="1304" spans="15:15" s="1" customFormat="1">
      <c r="O1304" s="2"/>
    </row>
    <row r="1305" spans="15:15" s="1" customFormat="1">
      <c r="O1305" s="2"/>
    </row>
    <row r="1306" spans="15:15" s="1" customFormat="1">
      <c r="O1306" s="2"/>
    </row>
    <row r="1307" spans="15:15" s="1" customFormat="1">
      <c r="O1307" s="2"/>
    </row>
    <row r="1308" spans="15:15" s="1" customFormat="1">
      <c r="O1308" s="2"/>
    </row>
    <row r="1309" spans="15:15" s="1" customFormat="1">
      <c r="O1309" s="2"/>
    </row>
    <row r="1310" spans="15:15" s="1" customFormat="1">
      <c r="O1310" s="2"/>
    </row>
    <row r="1311" spans="15:15" s="1" customFormat="1">
      <c r="O1311" s="2"/>
    </row>
    <row r="1312" spans="15:15" s="1" customFormat="1">
      <c r="O1312" s="2"/>
    </row>
    <row r="1313" spans="15:15" s="1" customFormat="1">
      <c r="O1313" s="2"/>
    </row>
    <row r="1314" spans="15:15" s="1" customFormat="1">
      <c r="O1314" s="2"/>
    </row>
    <row r="1315" spans="15:15" s="1" customFormat="1">
      <c r="O1315" s="2"/>
    </row>
    <row r="1316" spans="15:15" s="1" customFormat="1">
      <c r="O1316" s="2"/>
    </row>
    <row r="1317" spans="15:15" s="1" customFormat="1">
      <c r="O1317" s="2"/>
    </row>
    <row r="1318" spans="15:15" s="1" customFormat="1">
      <c r="O1318" s="2"/>
    </row>
    <row r="1319" spans="15:15" s="1" customFormat="1">
      <c r="O1319" s="2"/>
    </row>
    <row r="1320" spans="15:15" s="1" customFormat="1">
      <c r="O1320" s="2"/>
    </row>
    <row r="1321" spans="15:15" s="1" customFormat="1">
      <c r="O1321" s="2"/>
    </row>
    <row r="1322" spans="15:15" s="1" customFormat="1">
      <c r="O1322" s="2"/>
    </row>
    <row r="1323" spans="15:15" s="1" customFormat="1">
      <c r="O1323" s="2"/>
    </row>
    <row r="1324" spans="15:15" s="1" customFormat="1">
      <c r="O1324" s="2"/>
    </row>
    <row r="1325" spans="15:15" s="1" customFormat="1">
      <c r="O1325" s="2"/>
    </row>
    <row r="1326" spans="15:15" s="1" customFormat="1">
      <c r="O1326" s="2"/>
    </row>
    <row r="1327" spans="15:15" s="1" customFormat="1">
      <c r="O1327" s="2"/>
    </row>
    <row r="1328" spans="15:15" s="1" customFormat="1">
      <c r="O1328" s="2"/>
    </row>
    <row r="1329" spans="15:15" s="1" customFormat="1">
      <c r="O1329" s="2"/>
    </row>
    <row r="1330" spans="15:15" s="1" customFormat="1">
      <c r="O1330" s="2"/>
    </row>
    <row r="1331" spans="15:15" s="1" customFormat="1">
      <c r="O1331" s="2"/>
    </row>
    <row r="1332" spans="15:15" s="1" customFormat="1">
      <c r="O1332" s="2"/>
    </row>
    <row r="1333" spans="15:15" s="1" customFormat="1">
      <c r="O1333" s="2"/>
    </row>
    <row r="1334" spans="15:15" s="1" customFormat="1">
      <c r="O1334" s="2"/>
    </row>
    <row r="1335" spans="15:15" s="1" customFormat="1">
      <c r="O1335" s="2"/>
    </row>
    <row r="1336" spans="15:15" s="1" customFormat="1">
      <c r="O1336" s="2"/>
    </row>
    <row r="1337" spans="15:15" s="1" customFormat="1">
      <c r="O1337" s="2"/>
    </row>
    <row r="1338" spans="15:15" s="1" customFormat="1">
      <c r="O1338" s="2"/>
    </row>
    <row r="1339" spans="15:15" s="1" customFormat="1">
      <c r="O1339" s="2"/>
    </row>
    <row r="1340" spans="15:15" s="1" customFormat="1">
      <c r="O1340" s="2"/>
    </row>
    <row r="1341" spans="15:15" s="1" customFormat="1">
      <c r="O1341" s="2"/>
    </row>
    <row r="1342" spans="15:15" s="1" customFormat="1">
      <c r="O1342" s="2"/>
    </row>
    <row r="1343" spans="15:15" s="1" customFormat="1">
      <c r="O1343" s="2"/>
    </row>
    <row r="1344" spans="15:15" s="1" customFormat="1">
      <c r="O1344" s="2"/>
    </row>
    <row r="1345" spans="15:15" s="1" customFormat="1">
      <c r="O1345" s="2"/>
    </row>
    <row r="1346" spans="15:15" s="1" customFormat="1">
      <c r="O1346" s="2"/>
    </row>
    <row r="1347" spans="15:15" s="1" customFormat="1">
      <c r="O1347" s="2"/>
    </row>
    <row r="1348" spans="15:15" s="1" customFormat="1">
      <c r="O1348" s="2"/>
    </row>
    <row r="1349" spans="15:15" s="1" customFormat="1">
      <c r="O1349" s="2"/>
    </row>
    <row r="1350" spans="15:15" s="1" customFormat="1">
      <c r="O1350" s="2"/>
    </row>
    <row r="1351" spans="15:15" s="1" customFormat="1">
      <c r="O1351" s="2"/>
    </row>
    <row r="1352" spans="15:15" s="1" customFormat="1">
      <c r="O1352" s="2"/>
    </row>
    <row r="1353" spans="15:15" s="1" customFormat="1">
      <c r="O1353" s="2"/>
    </row>
    <row r="1354" spans="15:15" s="1" customFormat="1">
      <c r="O1354" s="2"/>
    </row>
    <row r="1355" spans="15:15" s="1" customFormat="1">
      <c r="O1355" s="2"/>
    </row>
    <row r="1356" spans="15:15" s="1" customFormat="1">
      <c r="O1356" s="2"/>
    </row>
    <row r="1357" spans="15:15" s="1" customFormat="1">
      <c r="O1357" s="2"/>
    </row>
    <row r="1358" spans="15:15" s="1" customFormat="1">
      <c r="O1358" s="2"/>
    </row>
    <row r="1359" spans="15:15" s="1" customFormat="1">
      <c r="O1359" s="2"/>
    </row>
    <row r="1360" spans="15:15" s="1" customFormat="1">
      <c r="O1360" s="2"/>
    </row>
    <row r="1361" spans="15:15" s="1" customFormat="1">
      <c r="O1361" s="2"/>
    </row>
    <row r="1362" spans="15:15" s="1" customFormat="1">
      <c r="O1362" s="2"/>
    </row>
    <row r="1363" spans="15:15" s="1" customFormat="1">
      <c r="O1363" s="2"/>
    </row>
    <row r="1364" spans="15:15" s="1" customFormat="1">
      <c r="O1364" s="2"/>
    </row>
    <row r="1365" spans="15:15" s="1" customFormat="1">
      <c r="O1365" s="2"/>
    </row>
    <row r="1366" spans="15:15" s="1" customFormat="1">
      <c r="O1366" s="2"/>
    </row>
    <row r="1367" spans="15:15" s="1" customFormat="1">
      <c r="O1367" s="2"/>
    </row>
    <row r="1368" spans="15:15" s="1" customFormat="1">
      <c r="O1368" s="2"/>
    </row>
    <row r="1369" spans="15:15" s="1" customFormat="1">
      <c r="O1369" s="2"/>
    </row>
    <row r="1370" spans="15:15" s="1" customFormat="1">
      <c r="O1370" s="2"/>
    </row>
    <row r="1371" spans="15:15" s="1" customFormat="1">
      <c r="O1371" s="2"/>
    </row>
    <row r="1372" spans="15:15" s="1" customFormat="1">
      <c r="O1372" s="2"/>
    </row>
    <row r="1373" spans="15:15" s="1" customFormat="1">
      <c r="O1373" s="2"/>
    </row>
    <row r="1374" spans="15:15" s="1" customFormat="1">
      <c r="O1374" s="2"/>
    </row>
    <row r="1375" spans="15:15" s="1" customFormat="1">
      <c r="O1375" s="2"/>
    </row>
    <row r="1376" spans="15:15" s="1" customFormat="1">
      <c r="O1376" s="2"/>
    </row>
    <row r="1377" spans="15:15" s="1" customFormat="1">
      <c r="O1377" s="2"/>
    </row>
    <row r="1378" spans="15:15" s="1" customFormat="1">
      <c r="O1378" s="2"/>
    </row>
    <row r="1379" spans="15:15" s="1" customFormat="1">
      <c r="O1379" s="2"/>
    </row>
    <row r="1380" spans="15:15" s="1" customFormat="1">
      <c r="O1380" s="2"/>
    </row>
    <row r="1381" spans="15:15" s="1" customFormat="1">
      <c r="O1381" s="2"/>
    </row>
    <row r="1382" spans="15:15" s="1" customFormat="1">
      <c r="O1382" s="2"/>
    </row>
    <row r="1383" spans="15:15" s="1" customFormat="1">
      <c r="O1383" s="2"/>
    </row>
    <row r="1384" spans="15:15" s="1" customFormat="1">
      <c r="O1384" s="2"/>
    </row>
    <row r="1385" spans="15:15" s="1" customFormat="1">
      <c r="O1385" s="2"/>
    </row>
    <row r="1386" spans="15:15" s="1" customFormat="1">
      <c r="O1386" s="2"/>
    </row>
    <row r="1387" spans="15:15" s="1" customFormat="1">
      <c r="O1387" s="2"/>
    </row>
    <row r="1388" spans="15:15" s="1" customFormat="1">
      <c r="O1388" s="2"/>
    </row>
    <row r="1389" spans="15:15" s="1" customFormat="1">
      <c r="O1389" s="2"/>
    </row>
    <row r="1390" spans="15:15" s="1" customFormat="1">
      <c r="O1390" s="2"/>
    </row>
    <row r="1391" spans="15:15" s="1" customFormat="1">
      <c r="O1391" s="2"/>
    </row>
    <row r="1392" spans="15:15" s="1" customFormat="1">
      <c r="O1392" s="2"/>
    </row>
    <row r="1393" spans="15:15" s="1" customFormat="1">
      <c r="O1393" s="2"/>
    </row>
    <row r="1394" spans="15:15" s="1" customFormat="1">
      <c r="O1394" s="2"/>
    </row>
    <row r="1395" spans="15:15" s="1" customFormat="1">
      <c r="O1395" s="2"/>
    </row>
    <row r="1396" spans="15:15" s="1" customFormat="1">
      <c r="O1396" s="2"/>
    </row>
    <row r="1397" spans="15:15" s="1" customFormat="1">
      <c r="O1397" s="2"/>
    </row>
    <row r="1398" spans="15:15" s="1" customFormat="1">
      <c r="O1398" s="2"/>
    </row>
    <row r="1399" spans="15:15" s="1" customFormat="1">
      <c r="O1399" s="2"/>
    </row>
    <row r="1400" spans="15:15" s="1" customFormat="1">
      <c r="O1400" s="2"/>
    </row>
    <row r="1401" spans="15:15" s="1" customFormat="1">
      <c r="O1401" s="2"/>
    </row>
    <row r="1402" spans="15:15" s="1" customFormat="1">
      <c r="O1402" s="2"/>
    </row>
    <row r="1403" spans="15:15" s="1" customFormat="1">
      <c r="O1403" s="2"/>
    </row>
    <row r="1404" spans="15:15" s="1" customFormat="1">
      <c r="O1404" s="2"/>
    </row>
    <row r="1405" spans="15:15" s="1" customFormat="1">
      <c r="O1405" s="2"/>
    </row>
    <row r="1406" spans="15:15" s="1" customFormat="1">
      <c r="O1406" s="2"/>
    </row>
    <row r="1407" spans="15:15" s="1" customFormat="1">
      <c r="O1407" s="2"/>
    </row>
    <row r="1408" spans="15:15" s="1" customFormat="1">
      <c r="O1408" s="2"/>
    </row>
    <row r="1409" spans="15:15" s="1" customFormat="1">
      <c r="O1409" s="2"/>
    </row>
    <row r="1410" spans="15:15" s="1" customFormat="1">
      <c r="O1410" s="2"/>
    </row>
    <row r="1411" spans="15:15" s="1" customFormat="1">
      <c r="O1411" s="2"/>
    </row>
    <row r="1412" spans="15:15" s="1" customFormat="1">
      <c r="O1412" s="2"/>
    </row>
    <row r="1413" spans="15:15" s="1" customFormat="1">
      <c r="O1413" s="2"/>
    </row>
    <row r="1414" spans="15:15" s="1" customFormat="1">
      <c r="O1414" s="2"/>
    </row>
    <row r="1415" spans="15:15" s="1" customFormat="1">
      <c r="O1415" s="2"/>
    </row>
    <row r="1416" spans="15:15" s="1" customFormat="1">
      <c r="O1416" s="2"/>
    </row>
    <row r="1417" spans="15:15" s="1" customFormat="1">
      <c r="O1417" s="2"/>
    </row>
    <row r="1418" spans="15:15" s="1" customFormat="1">
      <c r="O1418" s="2"/>
    </row>
    <row r="1419" spans="15:15" s="1" customFormat="1">
      <c r="O1419" s="2"/>
    </row>
    <row r="1420" spans="15:15" s="1" customFormat="1">
      <c r="O1420" s="2"/>
    </row>
    <row r="1421" spans="15:15" s="1" customFormat="1">
      <c r="O1421" s="2"/>
    </row>
    <row r="1422" spans="15:15" s="1" customFormat="1">
      <c r="O1422" s="2"/>
    </row>
    <row r="1423" spans="15:15" s="1" customFormat="1">
      <c r="O1423" s="2"/>
    </row>
    <row r="1424" spans="15:15" s="1" customFormat="1">
      <c r="O1424" s="2"/>
    </row>
    <row r="1425" spans="15:15" s="1" customFormat="1">
      <c r="O1425" s="2"/>
    </row>
    <row r="1426" spans="15:15" s="1" customFormat="1">
      <c r="O1426" s="2"/>
    </row>
    <row r="1427" spans="15:15" s="1" customFormat="1">
      <c r="O1427" s="2"/>
    </row>
    <row r="1428" spans="15:15" s="1" customFormat="1">
      <c r="O1428" s="2"/>
    </row>
    <row r="1429" spans="15:15" s="1" customFormat="1">
      <c r="O1429" s="2"/>
    </row>
    <row r="1430" spans="15:15" s="1" customFormat="1">
      <c r="O1430" s="2"/>
    </row>
    <row r="1431" spans="15:15" s="1" customFormat="1">
      <c r="O1431" s="2"/>
    </row>
    <row r="1432" spans="15:15" s="1" customFormat="1">
      <c r="O1432" s="2"/>
    </row>
    <row r="1433" spans="15:15" s="1" customFormat="1">
      <c r="O1433" s="2"/>
    </row>
    <row r="1434" spans="15:15" s="1" customFormat="1">
      <c r="O1434" s="2"/>
    </row>
    <row r="1435" spans="15:15" s="1" customFormat="1">
      <c r="O1435" s="2"/>
    </row>
    <row r="1436" spans="15:15" s="1" customFormat="1">
      <c r="O1436" s="2"/>
    </row>
    <row r="1437" spans="15:15" s="1" customFormat="1">
      <c r="O1437" s="2"/>
    </row>
    <row r="1438" spans="15:15" s="1" customFormat="1">
      <c r="O1438" s="2"/>
    </row>
    <row r="1439" spans="15:15" s="1" customFormat="1">
      <c r="O1439" s="2"/>
    </row>
    <row r="1440" spans="15:15" s="1" customFormat="1">
      <c r="O1440" s="2"/>
    </row>
    <row r="1441" spans="15:15" s="1" customFormat="1">
      <c r="O1441" s="2"/>
    </row>
    <row r="1442" spans="15:15" s="1" customFormat="1">
      <c r="O1442" s="2"/>
    </row>
    <row r="1443" spans="15:15" s="1" customFormat="1">
      <c r="O1443" s="2"/>
    </row>
    <row r="1444" spans="15:15" s="1" customFormat="1">
      <c r="O1444" s="2"/>
    </row>
    <row r="1445" spans="15:15" s="1" customFormat="1">
      <c r="O1445" s="2"/>
    </row>
    <row r="1446" spans="15:15" s="1" customFormat="1">
      <c r="O1446" s="2"/>
    </row>
    <row r="1447" spans="15:15" s="1" customFormat="1">
      <c r="O1447" s="2"/>
    </row>
    <row r="1448" spans="15:15" s="1" customFormat="1">
      <c r="O1448" s="2"/>
    </row>
    <row r="1449" spans="15:15" s="1" customFormat="1">
      <c r="O1449" s="2"/>
    </row>
    <row r="1450" spans="15:15" s="1" customFormat="1">
      <c r="O1450" s="2"/>
    </row>
    <row r="1451" spans="15:15" s="1" customFormat="1">
      <c r="O1451" s="2"/>
    </row>
    <row r="1452" spans="15:15" s="1" customFormat="1">
      <c r="O1452" s="2"/>
    </row>
    <row r="1453" spans="15:15" s="1" customFormat="1">
      <c r="O1453" s="2"/>
    </row>
    <row r="1454" spans="15:15" s="1" customFormat="1">
      <c r="O1454" s="2"/>
    </row>
    <row r="1455" spans="15:15" s="1" customFormat="1">
      <c r="O1455" s="2"/>
    </row>
    <row r="1456" spans="15:15" s="1" customFormat="1">
      <c r="O1456" s="2"/>
    </row>
    <row r="1457" spans="15:15" s="1" customFormat="1">
      <c r="O1457" s="2"/>
    </row>
    <row r="1458" spans="15:15" s="1" customFormat="1">
      <c r="O1458" s="2"/>
    </row>
    <row r="1459" spans="15:15" s="1" customFormat="1">
      <c r="O1459" s="2"/>
    </row>
    <row r="1460" spans="15:15" s="1" customFormat="1">
      <c r="O1460" s="2"/>
    </row>
    <row r="1461" spans="15:15" s="1" customFormat="1">
      <c r="O1461" s="2"/>
    </row>
    <row r="1462" spans="15:15" s="1" customFormat="1">
      <c r="O1462" s="2"/>
    </row>
    <row r="1463" spans="15:15" s="1" customFormat="1">
      <c r="O1463" s="2"/>
    </row>
    <row r="1464" spans="15:15" s="1" customFormat="1">
      <c r="O1464" s="2"/>
    </row>
    <row r="1465" spans="15:15" s="1" customFormat="1">
      <c r="O1465" s="2"/>
    </row>
    <row r="1466" spans="15:15" s="1" customFormat="1">
      <c r="O1466" s="2"/>
    </row>
    <row r="1467" spans="15:15" s="1" customFormat="1">
      <c r="O1467" s="2"/>
    </row>
    <row r="1468" spans="15:15" s="1" customFormat="1">
      <c r="O1468" s="2"/>
    </row>
    <row r="1469" spans="15:15" s="1" customFormat="1">
      <c r="O1469" s="2"/>
    </row>
    <row r="1470" spans="15:15" s="1" customFormat="1">
      <c r="O1470" s="2"/>
    </row>
    <row r="1471" spans="15:15" s="1" customFormat="1">
      <c r="O1471" s="2"/>
    </row>
    <row r="1472" spans="15:15" s="1" customFormat="1">
      <c r="O1472" s="2"/>
    </row>
    <row r="1473" spans="15:15" s="1" customFormat="1">
      <c r="O1473" s="2"/>
    </row>
    <row r="1474" spans="15:15" s="1" customFormat="1">
      <c r="O1474" s="2"/>
    </row>
    <row r="1475" spans="15:15" s="1" customFormat="1">
      <c r="O1475" s="2"/>
    </row>
    <row r="1476" spans="15:15" s="1" customFormat="1">
      <c r="O1476" s="2"/>
    </row>
    <row r="1477" spans="15:15" s="1" customFormat="1">
      <c r="O1477" s="2"/>
    </row>
    <row r="1478" spans="15:15" s="1" customFormat="1">
      <c r="O1478" s="2"/>
    </row>
    <row r="1479" spans="15:15" s="1" customFormat="1">
      <c r="O1479" s="2"/>
    </row>
    <row r="1480" spans="15:15" s="1" customFormat="1">
      <c r="O1480" s="2"/>
    </row>
    <row r="1481" spans="15:15" s="1" customFormat="1">
      <c r="O1481" s="2"/>
    </row>
    <row r="1482" spans="15:15" s="1" customFormat="1">
      <c r="O1482" s="2"/>
    </row>
    <row r="1483" spans="15:15" s="1" customFormat="1">
      <c r="O1483" s="2"/>
    </row>
    <row r="1484" spans="15:15" s="1" customFormat="1">
      <c r="O1484" s="2"/>
    </row>
    <row r="1485" spans="15:15" s="1" customFormat="1">
      <c r="O1485" s="2"/>
    </row>
    <row r="1486" spans="15:15" s="1" customFormat="1">
      <c r="O1486" s="2"/>
    </row>
    <row r="1487" spans="15:15" s="1" customFormat="1">
      <c r="O1487" s="2"/>
    </row>
    <row r="1488" spans="15:15" s="1" customFormat="1">
      <c r="O1488" s="2"/>
    </row>
    <row r="1489" spans="15:15" s="1" customFormat="1">
      <c r="O1489" s="2"/>
    </row>
    <row r="1490" spans="15:15" s="1" customFormat="1">
      <c r="O1490" s="2"/>
    </row>
    <row r="1491" spans="15:15" s="1" customFormat="1">
      <c r="O1491" s="2"/>
    </row>
    <row r="1492" spans="15:15" s="1" customFormat="1">
      <c r="O1492" s="2"/>
    </row>
    <row r="1493" spans="15:15" s="1" customFormat="1">
      <c r="O1493" s="2"/>
    </row>
    <row r="1494" spans="15:15" s="1" customFormat="1">
      <c r="O1494" s="2"/>
    </row>
    <row r="1495" spans="15:15" s="1" customFormat="1">
      <c r="O1495" s="2"/>
    </row>
    <row r="1496" spans="15:15" s="1" customFormat="1">
      <c r="O1496" s="2"/>
    </row>
    <row r="1497" spans="15:15" s="1" customFormat="1">
      <c r="O1497" s="2"/>
    </row>
    <row r="1498" spans="15:15" s="1" customFormat="1">
      <c r="O1498" s="2"/>
    </row>
    <row r="1499" spans="15:15" s="1" customFormat="1">
      <c r="O1499" s="2"/>
    </row>
    <row r="1500" spans="15:15" s="1" customFormat="1">
      <c r="O1500" s="2"/>
    </row>
    <row r="1501" spans="15:15" s="1" customFormat="1">
      <c r="O1501" s="2"/>
    </row>
    <row r="1502" spans="15:15" s="1" customFormat="1">
      <c r="O1502" s="2"/>
    </row>
    <row r="1503" spans="15:15" s="1" customFormat="1">
      <c r="O1503" s="2"/>
    </row>
    <row r="1504" spans="15:15" s="1" customFormat="1">
      <c r="O1504" s="2"/>
    </row>
    <row r="1505" spans="15:15" s="1" customFormat="1">
      <c r="O1505" s="2"/>
    </row>
    <row r="1506" spans="15:15" s="1" customFormat="1">
      <c r="O1506" s="2"/>
    </row>
    <row r="1507" spans="15:15" s="1" customFormat="1">
      <c r="O1507" s="2"/>
    </row>
    <row r="1508" spans="15:15" s="1" customFormat="1">
      <c r="O1508" s="2"/>
    </row>
    <row r="1509" spans="15:15" s="1" customFormat="1">
      <c r="O1509" s="2"/>
    </row>
    <row r="1510" spans="15:15" s="1" customFormat="1">
      <c r="O1510" s="2"/>
    </row>
    <row r="1511" spans="15:15" s="1" customFormat="1">
      <c r="O1511" s="2"/>
    </row>
    <row r="1512" spans="15:15" s="1" customFormat="1">
      <c r="O1512" s="2"/>
    </row>
    <row r="1513" spans="15:15" s="1" customFormat="1">
      <c r="O1513" s="2"/>
    </row>
    <row r="1514" spans="15:15" s="1" customFormat="1">
      <c r="O1514" s="2"/>
    </row>
    <row r="1515" spans="15:15" s="1" customFormat="1">
      <c r="O1515" s="2"/>
    </row>
    <row r="1516" spans="15:15" s="1" customFormat="1">
      <c r="O1516" s="2"/>
    </row>
    <row r="1517" spans="15:15" s="1" customFormat="1">
      <c r="O1517" s="2"/>
    </row>
    <row r="1518" spans="15:15" s="1" customFormat="1">
      <c r="O1518" s="2"/>
    </row>
    <row r="1519" spans="15:15" s="1" customFormat="1">
      <c r="O1519" s="2"/>
    </row>
    <row r="1520" spans="15:15" s="1" customFormat="1">
      <c r="O1520" s="2"/>
    </row>
    <row r="1521" spans="15:15" s="1" customFormat="1">
      <c r="O1521" s="2"/>
    </row>
    <row r="1522" spans="15:15" s="1" customFormat="1">
      <c r="O1522" s="2"/>
    </row>
    <row r="1523" spans="15:15" s="1" customFormat="1">
      <c r="O1523" s="2"/>
    </row>
    <row r="1524" spans="15:15" s="1" customFormat="1">
      <c r="O1524" s="2"/>
    </row>
    <row r="1525" spans="15:15" s="1" customFormat="1">
      <c r="O1525" s="2"/>
    </row>
    <row r="1526" spans="15:15" s="1" customFormat="1">
      <c r="O1526" s="2"/>
    </row>
    <row r="1527" spans="15:15" s="1" customFormat="1">
      <c r="O1527" s="2"/>
    </row>
    <row r="1528" spans="15:15" s="1" customFormat="1">
      <c r="O1528" s="2"/>
    </row>
    <row r="1529" spans="15:15" s="1" customFormat="1">
      <c r="O1529" s="2"/>
    </row>
    <row r="1530" spans="15:15" s="1" customFormat="1">
      <c r="O1530" s="2"/>
    </row>
    <row r="1531" spans="15:15" s="1" customFormat="1">
      <c r="O1531" s="2"/>
    </row>
    <row r="1532" spans="15:15" s="1" customFormat="1">
      <c r="O1532" s="2"/>
    </row>
    <row r="1533" spans="15:15" s="1" customFormat="1">
      <c r="O1533" s="2"/>
    </row>
    <row r="1534" spans="15:15" s="1" customFormat="1">
      <c r="O1534" s="2"/>
    </row>
    <row r="1535" spans="15:15" s="1" customFormat="1">
      <c r="O1535" s="2"/>
    </row>
    <row r="1536" spans="15:15" s="1" customFormat="1">
      <c r="O1536" s="2"/>
    </row>
    <row r="1537" spans="15:15" s="1" customFormat="1">
      <c r="O1537" s="2"/>
    </row>
    <row r="1538" spans="15:15" s="1" customFormat="1">
      <c r="O1538" s="2"/>
    </row>
    <row r="1539" spans="15:15" s="1" customFormat="1">
      <c r="O1539" s="2"/>
    </row>
    <row r="1540" spans="15:15" s="1" customFormat="1">
      <c r="O1540" s="2"/>
    </row>
    <row r="1541" spans="15:15" s="1" customFormat="1">
      <c r="O1541" s="2"/>
    </row>
    <row r="1542" spans="15:15" s="1" customFormat="1">
      <c r="O1542" s="2"/>
    </row>
    <row r="1543" spans="15:15" s="1" customFormat="1">
      <c r="O1543" s="2"/>
    </row>
    <row r="1544" spans="15:15" s="1" customFormat="1">
      <c r="O1544" s="2"/>
    </row>
    <row r="1545" spans="15:15" s="1" customFormat="1">
      <c r="O1545" s="2"/>
    </row>
    <row r="1546" spans="15:15" s="1" customFormat="1">
      <c r="O1546" s="2"/>
    </row>
    <row r="1547" spans="15:15" s="1" customFormat="1">
      <c r="O1547" s="2"/>
    </row>
    <row r="1548" spans="15:15" s="1" customFormat="1">
      <c r="O1548" s="2"/>
    </row>
    <row r="1549" spans="15:15" s="1" customFormat="1">
      <c r="O1549" s="2"/>
    </row>
    <row r="1550" spans="15:15" s="1" customFormat="1">
      <c r="O1550" s="2"/>
    </row>
    <row r="1551" spans="15:15" s="1" customFormat="1">
      <c r="O1551" s="2"/>
    </row>
    <row r="1552" spans="15:15" s="1" customFormat="1">
      <c r="O1552" s="2"/>
    </row>
    <row r="1553" spans="15:15" s="1" customFormat="1">
      <c r="O1553" s="2"/>
    </row>
    <row r="1554" spans="15:15" s="1" customFormat="1">
      <c r="O1554" s="2"/>
    </row>
    <row r="1555" spans="15:15" s="1" customFormat="1">
      <c r="O1555" s="2"/>
    </row>
    <row r="1556" spans="15:15" s="1" customFormat="1">
      <c r="O1556" s="2"/>
    </row>
    <row r="1557" spans="15:15" s="1" customFormat="1">
      <c r="O1557" s="2"/>
    </row>
    <row r="1558" spans="15:15" s="1" customFormat="1">
      <c r="O1558" s="2"/>
    </row>
    <row r="1559" spans="15:15" s="1" customFormat="1">
      <c r="O1559" s="2"/>
    </row>
    <row r="1560" spans="15:15" s="1" customFormat="1">
      <c r="O1560" s="2"/>
    </row>
    <row r="1561" spans="15:15" s="1" customFormat="1">
      <c r="O1561" s="2"/>
    </row>
    <row r="1562" spans="15:15" s="1" customFormat="1">
      <c r="O1562" s="2"/>
    </row>
    <row r="1563" spans="15:15" s="1" customFormat="1">
      <c r="O1563" s="2"/>
    </row>
    <row r="1564" spans="15:15" s="1" customFormat="1">
      <c r="O1564" s="2"/>
    </row>
    <row r="1565" spans="15:15" s="1" customFormat="1">
      <c r="O1565" s="2"/>
    </row>
    <row r="1566" spans="15:15" s="1" customFormat="1">
      <c r="O1566" s="2"/>
    </row>
    <row r="1567" spans="15:15" s="1" customFormat="1">
      <c r="O1567" s="2"/>
    </row>
    <row r="1568" spans="15:15" s="1" customFormat="1">
      <c r="O1568" s="2"/>
    </row>
    <row r="1569" spans="15:15" s="1" customFormat="1">
      <c r="O1569" s="2"/>
    </row>
    <row r="1570" spans="15:15" s="1" customFormat="1">
      <c r="O1570" s="2"/>
    </row>
    <row r="1571" spans="15:15" s="1" customFormat="1">
      <c r="O1571" s="2"/>
    </row>
    <row r="1572" spans="15:15" s="1" customFormat="1">
      <c r="O1572" s="2"/>
    </row>
    <row r="1573" spans="15:15" s="1" customFormat="1">
      <c r="O1573" s="2"/>
    </row>
    <row r="1574" spans="15:15" s="1" customFormat="1">
      <c r="O1574" s="2"/>
    </row>
    <row r="1575" spans="15:15" s="1" customFormat="1">
      <c r="O1575" s="2"/>
    </row>
    <row r="1576" spans="15:15" s="1" customFormat="1">
      <c r="O1576" s="2"/>
    </row>
    <row r="1577" spans="15:15" s="1" customFormat="1">
      <c r="O1577" s="2"/>
    </row>
    <row r="1578" spans="15:15" s="1" customFormat="1">
      <c r="O1578" s="2"/>
    </row>
    <row r="1579" spans="15:15" s="1" customFormat="1">
      <c r="O1579" s="2"/>
    </row>
    <row r="1580" spans="15:15" s="1" customFormat="1">
      <c r="O1580" s="2"/>
    </row>
    <row r="1581" spans="15:15" s="1" customFormat="1">
      <c r="O1581" s="2"/>
    </row>
    <row r="1582" spans="15:15" s="1" customFormat="1">
      <c r="O1582" s="2"/>
    </row>
    <row r="1583" spans="15:15" s="1" customFormat="1">
      <c r="O1583" s="2"/>
    </row>
    <row r="1584" spans="15:15" s="1" customFormat="1">
      <c r="O1584" s="2"/>
    </row>
    <row r="1585" spans="15:15" s="1" customFormat="1">
      <c r="O1585" s="2"/>
    </row>
    <row r="1586" spans="15:15" s="1" customFormat="1">
      <c r="O1586" s="2"/>
    </row>
    <row r="1587" spans="15:15" s="1" customFormat="1">
      <c r="O1587" s="2"/>
    </row>
    <row r="1588" spans="15:15" s="1" customFormat="1">
      <c r="O1588" s="2"/>
    </row>
    <row r="1589" spans="15:15" s="1" customFormat="1">
      <c r="O1589" s="2"/>
    </row>
    <row r="1590" spans="15:15" s="1" customFormat="1">
      <c r="O1590" s="2"/>
    </row>
    <row r="1591" spans="15:15" s="1" customFormat="1">
      <c r="O1591" s="2"/>
    </row>
    <row r="1592" spans="15:15" s="1" customFormat="1">
      <c r="O1592" s="2"/>
    </row>
    <row r="1593" spans="15:15" s="1" customFormat="1">
      <c r="O1593" s="2"/>
    </row>
    <row r="1594" spans="15:15" s="1" customFormat="1">
      <c r="O1594" s="2"/>
    </row>
    <row r="1595" spans="15:15" s="1" customFormat="1">
      <c r="O1595" s="2"/>
    </row>
    <row r="1596" spans="15:15" s="1" customFormat="1">
      <c r="O1596" s="2"/>
    </row>
    <row r="1597" spans="15:15" s="1" customFormat="1">
      <c r="O1597" s="2"/>
    </row>
    <row r="1598" spans="15:15" s="1" customFormat="1">
      <c r="O1598" s="2"/>
    </row>
    <row r="1599" spans="15:15" s="1" customFormat="1">
      <c r="O1599" s="2"/>
    </row>
    <row r="1600" spans="15:15" s="1" customFormat="1">
      <c r="O1600" s="2"/>
    </row>
    <row r="1601" spans="15:15" s="1" customFormat="1">
      <c r="O1601" s="2"/>
    </row>
    <row r="1602" spans="15:15" s="1" customFormat="1">
      <c r="O1602" s="2"/>
    </row>
    <row r="1603" spans="15:15" s="1" customFormat="1">
      <c r="O1603" s="2"/>
    </row>
    <row r="1604" spans="15:15" s="1" customFormat="1">
      <c r="O1604" s="2"/>
    </row>
    <row r="1605" spans="15:15" s="1" customFormat="1">
      <c r="O1605" s="2"/>
    </row>
    <row r="1606" spans="15:15" s="1" customFormat="1">
      <c r="O1606" s="2"/>
    </row>
    <row r="1607" spans="15:15" s="1" customFormat="1">
      <c r="O1607" s="2"/>
    </row>
    <row r="1608" spans="15:15" s="1" customFormat="1">
      <c r="O1608" s="2"/>
    </row>
    <row r="1609" spans="15:15" s="1" customFormat="1">
      <c r="O1609" s="2"/>
    </row>
    <row r="1610" spans="15:15" s="1" customFormat="1">
      <c r="O1610" s="2"/>
    </row>
    <row r="1611" spans="15:15" s="1" customFormat="1">
      <c r="O1611" s="2"/>
    </row>
    <row r="1612" spans="15:15" s="1" customFormat="1">
      <c r="O1612" s="2"/>
    </row>
    <row r="1613" spans="15:15" s="1" customFormat="1">
      <c r="O1613" s="2"/>
    </row>
    <row r="1614" spans="15:15" s="1" customFormat="1">
      <c r="O1614" s="2"/>
    </row>
    <row r="1615" spans="15:15" s="1" customFormat="1">
      <c r="O1615" s="2"/>
    </row>
    <row r="1616" spans="15:15" s="1" customFormat="1">
      <c r="O1616" s="2"/>
    </row>
    <row r="1617" spans="15:15" s="1" customFormat="1">
      <c r="O1617" s="2"/>
    </row>
    <row r="1618" spans="15:15" s="1" customFormat="1">
      <c r="O1618" s="2"/>
    </row>
    <row r="1619" spans="15:15" s="1" customFormat="1">
      <c r="O1619" s="2"/>
    </row>
    <row r="1620" spans="15:15" s="1" customFormat="1">
      <c r="O1620" s="2"/>
    </row>
    <row r="1621" spans="15:15" s="1" customFormat="1">
      <c r="O1621" s="2"/>
    </row>
    <row r="1622" spans="15:15" s="1" customFormat="1">
      <c r="O1622" s="2"/>
    </row>
    <row r="1623" spans="15:15" s="1" customFormat="1">
      <c r="O1623" s="2"/>
    </row>
    <row r="1624" spans="15:15" s="1" customFormat="1">
      <c r="O1624" s="2"/>
    </row>
    <row r="1625" spans="15:15" s="1" customFormat="1">
      <c r="O1625" s="2"/>
    </row>
    <row r="1626" spans="15:15" s="1" customFormat="1">
      <c r="O1626" s="2"/>
    </row>
    <row r="1627" spans="15:15" s="1" customFormat="1">
      <c r="O1627" s="2"/>
    </row>
    <row r="1628" spans="15:15" s="1" customFormat="1">
      <c r="O1628" s="2"/>
    </row>
    <row r="1629" spans="15:15" s="1" customFormat="1">
      <c r="O1629" s="2"/>
    </row>
    <row r="1630" spans="15:15" s="1" customFormat="1">
      <c r="O1630" s="2"/>
    </row>
    <row r="1631" spans="15:15" s="1" customFormat="1">
      <c r="O1631" s="2"/>
    </row>
    <row r="1632" spans="15:15" s="1" customFormat="1">
      <c r="O1632" s="2"/>
    </row>
    <row r="1633" spans="15:15" s="1" customFormat="1">
      <c r="O1633" s="2"/>
    </row>
    <row r="1634" spans="15:15" s="1" customFormat="1">
      <c r="O1634" s="2"/>
    </row>
    <row r="1635" spans="15:15" s="1" customFormat="1">
      <c r="O1635" s="2"/>
    </row>
    <row r="1636" spans="15:15" s="1" customFormat="1">
      <c r="O1636" s="2"/>
    </row>
    <row r="1637" spans="15:15" s="1" customFormat="1">
      <c r="O1637" s="2"/>
    </row>
    <row r="1638" spans="15:15" s="1" customFormat="1">
      <c r="O1638" s="2"/>
    </row>
    <row r="1639" spans="15:15" s="1" customFormat="1">
      <c r="O1639" s="2"/>
    </row>
    <row r="1640" spans="15:15" s="1" customFormat="1">
      <c r="O1640" s="2"/>
    </row>
    <row r="1641" spans="15:15" s="1" customFormat="1">
      <c r="O1641" s="2"/>
    </row>
    <row r="1642" spans="15:15" s="1" customFormat="1">
      <c r="O1642" s="2"/>
    </row>
    <row r="1643" spans="15:15" s="1" customFormat="1">
      <c r="O1643" s="2"/>
    </row>
    <row r="1644" spans="15:15" s="1" customFormat="1">
      <c r="O1644" s="2"/>
    </row>
    <row r="1645" spans="15:15" s="1" customFormat="1">
      <c r="O1645" s="2"/>
    </row>
    <row r="1646" spans="15:15" s="1" customFormat="1">
      <c r="O1646" s="2"/>
    </row>
    <row r="1647" spans="15:15" s="1" customFormat="1">
      <c r="O1647" s="2"/>
    </row>
    <row r="1648" spans="15:15" s="1" customFormat="1">
      <c r="O1648" s="2"/>
    </row>
    <row r="1649" spans="15:15" s="1" customFormat="1">
      <c r="O1649" s="2"/>
    </row>
    <row r="1650" spans="15:15" s="1" customFormat="1">
      <c r="O1650" s="2"/>
    </row>
    <row r="1651" spans="15:15" s="1" customFormat="1">
      <c r="O1651" s="2"/>
    </row>
    <row r="1652" spans="15:15" s="1" customFormat="1">
      <c r="O1652" s="2"/>
    </row>
    <row r="1653" spans="15:15" s="1" customFormat="1">
      <c r="O1653" s="2"/>
    </row>
    <row r="1654" spans="15:15" s="1" customFormat="1">
      <c r="O1654" s="2"/>
    </row>
    <row r="1655" spans="15:15" s="1" customFormat="1">
      <c r="O1655" s="2"/>
    </row>
    <row r="1656" spans="15:15" s="1" customFormat="1">
      <c r="O1656" s="2"/>
    </row>
    <row r="1657" spans="15:15" s="1" customFormat="1">
      <c r="O1657" s="2"/>
    </row>
    <row r="1658" spans="15:15" s="1" customFormat="1">
      <c r="O1658" s="2"/>
    </row>
    <row r="1659" spans="15:15" s="1" customFormat="1">
      <c r="O1659" s="2"/>
    </row>
    <row r="1660" spans="15:15" s="1" customFormat="1">
      <c r="O1660" s="2"/>
    </row>
    <row r="1661" spans="15:15" s="1" customFormat="1">
      <c r="O1661" s="2"/>
    </row>
    <row r="1662" spans="15:15" s="1" customFormat="1">
      <c r="O1662" s="2"/>
    </row>
    <row r="1663" spans="15:15" s="1" customFormat="1">
      <c r="O1663" s="2"/>
    </row>
    <row r="1664" spans="15:15" s="1" customFormat="1">
      <c r="O1664" s="2"/>
    </row>
    <row r="1665" spans="15:15" s="1" customFormat="1">
      <c r="O1665" s="2"/>
    </row>
    <row r="1666" spans="15:15" s="1" customFormat="1">
      <c r="O1666" s="2"/>
    </row>
    <row r="1667" spans="15:15" s="1" customFormat="1">
      <c r="O1667" s="2"/>
    </row>
    <row r="1668" spans="15:15" s="1" customFormat="1">
      <c r="O1668" s="2"/>
    </row>
    <row r="1669" spans="15:15" s="1" customFormat="1">
      <c r="O1669" s="2"/>
    </row>
    <row r="1670" spans="15:15" s="1" customFormat="1">
      <c r="O1670" s="2"/>
    </row>
    <row r="1671" spans="15:15" s="1" customFormat="1">
      <c r="O1671" s="2"/>
    </row>
    <row r="1672" spans="15:15" s="1" customFormat="1">
      <c r="O1672" s="2"/>
    </row>
    <row r="1673" spans="15:15" s="1" customFormat="1">
      <c r="O1673" s="2"/>
    </row>
    <row r="1674" spans="15:15" s="1" customFormat="1">
      <c r="O1674" s="2"/>
    </row>
    <row r="1675" spans="15:15" s="1" customFormat="1">
      <c r="O1675" s="2"/>
    </row>
    <row r="1676" spans="15:15" s="1" customFormat="1">
      <c r="O1676" s="2"/>
    </row>
    <row r="1677" spans="15:15" s="1" customFormat="1">
      <c r="O1677" s="2"/>
    </row>
    <row r="1678" spans="15:15" s="1" customFormat="1">
      <c r="O1678" s="2"/>
    </row>
    <row r="1679" spans="15:15" s="1" customFormat="1">
      <c r="O1679" s="2"/>
    </row>
    <row r="1680" spans="15:15" s="1" customFormat="1">
      <c r="O1680" s="2"/>
    </row>
    <row r="1681" spans="15:15" s="1" customFormat="1">
      <c r="O1681" s="2"/>
    </row>
    <row r="1682" spans="15:15" s="1" customFormat="1">
      <c r="O1682" s="2"/>
    </row>
    <row r="1683" spans="15:15" s="1" customFormat="1">
      <c r="O1683" s="2"/>
    </row>
    <row r="1684" spans="15:15" s="1" customFormat="1">
      <c r="O1684" s="2"/>
    </row>
    <row r="1685" spans="15:15" s="1" customFormat="1">
      <c r="O1685" s="2"/>
    </row>
    <row r="1686" spans="15:15" s="1" customFormat="1">
      <c r="O1686" s="2"/>
    </row>
    <row r="1687" spans="15:15" s="1" customFormat="1">
      <c r="O1687" s="2"/>
    </row>
    <row r="1688" spans="15:15" s="1" customFormat="1">
      <c r="O1688" s="2"/>
    </row>
    <row r="1689" spans="15:15" s="1" customFormat="1">
      <c r="O1689" s="2"/>
    </row>
    <row r="1690" spans="15:15" s="1" customFormat="1">
      <c r="O1690" s="2"/>
    </row>
    <row r="1691" spans="15:15" s="1" customFormat="1">
      <c r="O1691" s="2"/>
    </row>
    <row r="1692" spans="15:15" s="1" customFormat="1">
      <c r="O1692" s="2"/>
    </row>
    <row r="1693" spans="15:15" s="1" customFormat="1">
      <c r="O1693" s="2"/>
    </row>
    <row r="1694" spans="15:15" s="1" customFormat="1">
      <c r="O1694" s="2"/>
    </row>
    <row r="1695" spans="15:15" s="1" customFormat="1">
      <c r="O1695" s="2"/>
    </row>
    <row r="1696" spans="15:15" s="1" customFormat="1">
      <c r="O1696" s="2"/>
    </row>
    <row r="1697" spans="15:15" s="1" customFormat="1">
      <c r="O1697" s="2"/>
    </row>
    <row r="1698" spans="15:15" s="1" customFormat="1">
      <c r="O1698" s="2"/>
    </row>
    <row r="1699" spans="15:15" s="1" customFormat="1">
      <c r="O1699" s="2"/>
    </row>
    <row r="1700" spans="15:15" s="1" customFormat="1">
      <c r="O1700" s="2"/>
    </row>
    <row r="1701" spans="15:15" s="1" customFormat="1">
      <c r="O1701" s="2"/>
    </row>
    <row r="1702" spans="15:15" s="1" customFormat="1">
      <c r="O1702" s="2"/>
    </row>
    <row r="1703" spans="15:15" s="1" customFormat="1">
      <c r="O1703" s="2"/>
    </row>
    <row r="1704" spans="15:15" s="1" customFormat="1">
      <c r="O1704" s="2"/>
    </row>
    <row r="1705" spans="15:15" s="1" customFormat="1">
      <c r="O1705" s="2"/>
    </row>
    <row r="1706" spans="15:15" s="1" customFormat="1">
      <c r="O1706" s="2"/>
    </row>
    <row r="1707" spans="15:15" s="1" customFormat="1">
      <c r="O1707" s="2"/>
    </row>
    <row r="1708" spans="15:15" s="1" customFormat="1">
      <c r="O1708" s="2"/>
    </row>
    <row r="1709" spans="15:15" s="1" customFormat="1">
      <c r="O1709" s="2"/>
    </row>
    <row r="1710" spans="15:15" s="1" customFormat="1">
      <c r="O1710" s="2"/>
    </row>
    <row r="1711" spans="15:15" s="1" customFormat="1">
      <c r="O1711" s="2"/>
    </row>
    <row r="1712" spans="15:15" s="1" customFormat="1">
      <c r="O1712" s="2"/>
    </row>
    <row r="1713" spans="15:15" s="1" customFormat="1">
      <c r="O1713" s="2"/>
    </row>
    <row r="1714" spans="15:15" s="1" customFormat="1">
      <c r="O1714" s="2"/>
    </row>
    <row r="1715" spans="15:15" s="1" customFormat="1">
      <c r="O1715" s="2"/>
    </row>
    <row r="1716" spans="15:15" s="1" customFormat="1">
      <c r="O1716" s="2"/>
    </row>
    <row r="1717" spans="15:15" s="1" customFormat="1">
      <c r="O1717" s="2"/>
    </row>
    <row r="1718" spans="15:15" s="1" customFormat="1">
      <c r="O1718" s="2"/>
    </row>
    <row r="1719" spans="15:15" s="1" customFormat="1">
      <c r="O1719" s="2"/>
    </row>
    <row r="1720" spans="15:15" s="1" customFormat="1">
      <c r="O1720" s="2"/>
    </row>
    <row r="1721" spans="15:15" s="1" customFormat="1">
      <c r="O1721" s="2"/>
    </row>
    <row r="1722" spans="15:15" s="1" customFormat="1">
      <c r="O1722" s="2"/>
    </row>
    <row r="1723" spans="15:15" s="1" customFormat="1">
      <c r="O1723" s="2"/>
    </row>
    <row r="1724" spans="15:15" s="1" customFormat="1">
      <c r="O1724" s="2"/>
    </row>
    <row r="1725" spans="15:15" s="1" customFormat="1">
      <c r="O1725" s="2"/>
    </row>
    <row r="1726" spans="15:15" s="1" customFormat="1">
      <c r="O1726" s="2"/>
    </row>
    <row r="1727" spans="15:15" s="1" customFormat="1">
      <c r="O1727" s="2"/>
    </row>
    <row r="1728" spans="15:15" s="1" customFormat="1">
      <c r="O1728" s="2"/>
    </row>
    <row r="1729" spans="15:15" s="1" customFormat="1">
      <c r="O1729" s="2"/>
    </row>
    <row r="1730" spans="15:15" s="1" customFormat="1">
      <c r="O1730" s="2"/>
    </row>
    <row r="1731" spans="15:15" s="1" customFormat="1">
      <c r="O1731" s="2"/>
    </row>
    <row r="1732" spans="15:15" s="1" customFormat="1">
      <c r="O1732" s="2"/>
    </row>
    <row r="1733" spans="15:15" s="1" customFormat="1">
      <c r="O1733" s="2"/>
    </row>
    <row r="1734" spans="15:15" s="1" customFormat="1">
      <c r="O1734" s="2"/>
    </row>
    <row r="1735" spans="15:15" s="1" customFormat="1">
      <c r="O1735" s="2"/>
    </row>
    <row r="1736" spans="15:15" s="1" customFormat="1">
      <c r="O1736" s="2"/>
    </row>
    <row r="1737" spans="15:15" s="1" customFormat="1">
      <c r="O1737" s="2"/>
    </row>
    <row r="1738" spans="15:15" s="1" customFormat="1">
      <c r="O1738" s="2"/>
    </row>
    <row r="1739" spans="15:15" s="1" customFormat="1">
      <c r="O1739" s="2"/>
    </row>
    <row r="1740" spans="15:15" s="1" customFormat="1">
      <c r="O1740" s="2"/>
    </row>
    <row r="1741" spans="15:15" s="1" customFormat="1">
      <c r="O1741" s="2"/>
    </row>
    <row r="1742" spans="15:15" s="1" customFormat="1">
      <c r="O1742" s="2"/>
    </row>
    <row r="1743" spans="15:15" s="1" customFormat="1">
      <c r="O1743" s="2"/>
    </row>
    <row r="1744" spans="15:15" s="1" customFormat="1">
      <c r="O1744" s="2"/>
    </row>
    <row r="1745" spans="15:15" s="1" customFormat="1">
      <c r="O1745" s="2"/>
    </row>
    <row r="1746" spans="15:15" s="1" customFormat="1">
      <c r="O1746" s="2"/>
    </row>
    <row r="1747" spans="15:15" s="1" customFormat="1">
      <c r="O1747" s="2"/>
    </row>
    <row r="1748" spans="15:15" s="1" customFormat="1">
      <c r="O1748" s="2"/>
    </row>
    <row r="1749" spans="15:15" s="1" customFormat="1">
      <c r="O1749" s="2"/>
    </row>
    <row r="1750" spans="15:15" s="1" customFormat="1">
      <c r="O1750" s="2"/>
    </row>
    <row r="1751" spans="15:15" s="1" customFormat="1">
      <c r="O1751" s="2"/>
    </row>
    <row r="1752" spans="15:15" s="1" customFormat="1">
      <c r="O1752" s="2"/>
    </row>
    <row r="1753" spans="15:15" s="1" customFormat="1">
      <c r="O1753" s="2"/>
    </row>
    <row r="1754" spans="15:15" s="1" customFormat="1">
      <c r="O1754" s="2"/>
    </row>
    <row r="1755" spans="15:15" s="1" customFormat="1">
      <c r="O1755" s="2"/>
    </row>
    <row r="1756" spans="15:15" s="1" customFormat="1">
      <c r="O1756" s="2"/>
    </row>
    <row r="1757" spans="15:15" s="1" customFormat="1">
      <c r="O1757" s="2"/>
    </row>
    <row r="1758" spans="15:15" s="1" customFormat="1">
      <c r="O1758" s="2"/>
    </row>
    <row r="1759" spans="15:15" s="1" customFormat="1">
      <c r="O1759" s="2"/>
    </row>
    <row r="1760" spans="15:15" s="1" customFormat="1">
      <c r="O1760" s="2"/>
    </row>
    <row r="1761" spans="15:15" s="1" customFormat="1">
      <c r="O1761" s="2"/>
    </row>
    <row r="1762" spans="15:15" s="1" customFormat="1">
      <c r="O1762" s="2"/>
    </row>
    <row r="1763" spans="15:15" s="1" customFormat="1">
      <c r="O1763" s="2"/>
    </row>
    <row r="1764" spans="15:15" s="1" customFormat="1">
      <c r="O1764" s="2"/>
    </row>
    <row r="1765" spans="15:15" s="1" customFormat="1">
      <c r="O1765" s="2"/>
    </row>
    <row r="1766" spans="15:15" s="1" customFormat="1">
      <c r="O1766" s="2"/>
    </row>
    <row r="1767" spans="15:15" s="1" customFormat="1">
      <c r="O1767" s="2"/>
    </row>
    <row r="1768" spans="15:15" s="1" customFormat="1">
      <c r="O1768" s="2"/>
    </row>
    <row r="1769" spans="15:15" s="1" customFormat="1">
      <c r="O1769" s="2"/>
    </row>
    <row r="1770" spans="15:15" s="1" customFormat="1">
      <c r="O1770" s="2"/>
    </row>
    <row r="1771" spans="15:15" s="1" customFormat="1">
      <c r="O1771" s="2"/>
    </row>
    <row r="1772" spans="15:15" s="1" customFormat="1">
      <c r="O1772" s="2"/>
    </row>
    <row r="1773" spans="15:15" s="1" customFormat="1">
      <c r="O1773" s="2"/>
    </row>
    <row r="1774" spans="15:15" s="1" customFormat="1">
      <c r="O1774" s="2"/>
    </row>
    <row r="1775" spans="15:15" s="1" customFormat="1">
      <c r="O1775" s="2"/>
    </row>
    <row r="1776" spans="15:15" s="1" customFormat="1">
      <c r="O1776" s="2"/>
    </row>
    <row r="1777" spans="15:15" s="1" customFormat="1">
      <c r="O1777" s="2"/>
    </row>
    <row r="1778" spans="15:15" s="1" customFormat="1">
      <c r="O1778" s="2"/>
    </row>
    <row r="1779" spans="15:15" s="1" customFormat="1">
      <c r="O1779" s="2"/>
    </row>
    <row r="1780" spans="15:15" s="1" customFormat="1">
      <c r="O1780" s="2"/>
    </row>
    <row r="1781" spans="15:15" s="1" customFormat="1">
      <c r="O1781" s="2"/>
    </row>
    <row r="1782" spans="15:15" s="1" customFormat="1">
      <c r="O1782" s="2"/>
    </row>
    <row r="1783" spans="15:15" s="1" customFormat="1">
      <c r="O1783" s="2"/>
    </row>
    <row r="1784" spans="15:15" s="1" customFormat="1">
      <c r="O1784" s="2"/>
    </row>
    <row r="1785" spans="15:15" s="1" customFormat="1">
      <c r="O1785" s="2"/>
    </row>
    <row r="1786" spans="15:15" s="1" customFormat="1">
      <c r="O1786" s="2"/>
    </row>
    <row r="1787" spans="15:15" s="1" customFormat="1">
      <c r="O1787" s="2"/>
    </row>
    <row r="1788" spans="15:15" s="1" customFormat="1">
      <c r="O1788" s="2"/>
    </row>
    <row r="1789" spans="15:15" s="1" customFormat="1">
      <c r="O1789" s="2"/>
    </row>
    <row r="1790" spans="15:15" s="1" customFormat="1">
      <c r="O1790" s="2"/>
    </row>
    <row r="1791" spans="15:15" s="1" customFormat="1">
      <c r="O1791" s="2"/>
    </row>
    <row r="1792" spans="15:15" s="1" customFormat="1">
      <c r="O1792" s="2"/>
    </row>
    <row r="1793" spans="15:15" s="1" customFormat="1">
      <c r="O1793" s="2"/>
    </row>
    <row r="1794" spans="15:15" s="1" customFormat="1">
      <c r="O1794" s="2"/>
    </row>
    <row r="1795" spans="15:15" s="1" customFormat="1">
      <c r="O1795" s="2"/>
    </row>
    <row r="1796" spans="15:15" s="1" customFormat="1">
      <c r="O1796" s="2"/>
    </row>
    <row r="1797" spans="15:15" s="1" customFormat="1">
      <c r="O1797" s="2"/>
    </row>
    <row r="1798" spans="15:15" s="1" customFormat="1">
      <c r="O1798" s="2"/>
    </row>
    <row r="1799" spans="15:15" s="1" customFormat="1">
      <c r="O1799" s="2"/>
    </row>
    <row r="1800" spans="15:15" s="1" customFormat="1">
      <c r="O1800" s="2"/>
    </row>
    <row r="1801" spans="15:15" s="1" customFormat="1">
      <c r="O1801" s="2"/>
    </row>
    <row r="1802" spans="15:15" s="1" customFormat="1">
      <c r="O1802" s="2"/>
    </row>
    <row r="1803" spans="15:15" s="1" customFormat="1">
      <c r="O1803" s="2"/>
    </row>
    <row r="1804" spans="15:15" s="1" customFormat="1">
      <c r="O1804" s="2"/>
    </row>
    <row r="1805" spans="15:15" s="1" customFormat="1">
      <c r="O1805" s="2"/>
    </row>
    <row r="1806" spans="15:15" s="1" customFormat="1">
      <c r="O1806" s="2"/>
    </row>
    <row r="1807" spans="15:15" s="1" customFormat="1">
      <c r="O1807" s="2"/>
    </row>
    <row r="1808" spans="15:15" s="1" customFormat="1">
      <c r="O1808" s="2"/>
    </row>
    <row r="1809" spans="15:15" s="1" customFormat="1">
      <c r="O1809" s="2"/>
    </row>
    <row r="1810" spans="15:15" s="1" customFormat="1">
      <c r="O1810" s="2"/>
    </row>
    <row r="1811" spans="15:15" s="1" customFormat="1">
      <c r="O1811" s="2"/>
    </row>
    <row r="1812" spans="15:15" s="1" customFormat="1">
      <c r="O1812" s="2"/>
    </row>
    <row r="1813" spans="15:15" s="1" customFormat="1">
      <c r="O1813" s="2"/>
    </row>
    <row r="1814" spans="15:15" s="1" customFormat="1">
      <c r="O1814" s="2"/>
    </row>
    <row r="1815" spans="15:15" s="1" customFormat="1">
      <c r="O1815" s="2"/>
    </row>
    <row r="1816" spans="15:15" s="1" customFormat="1">
      <c r="O1816" s="2"/>
    </row>
    <row r="1817" spans="15:15" s="1" customFormat="1">
      <c r="O1817" s="2"/>
    </row>
    <row r="1818" spans="15:15" s="1" customFormat="1">
      <c r="O1818" s="2"/>
    </row>
    <row r="1819" spans="15:15" s="1" customFormat="1">
      <c r="O1819" s="2"/>
    </row>
    <row r="1820" spans="15:15" s="1" customFormat="1">
      <c r="O1820" s="2"/>
    </row>
    <row r="1821" spans="15:15" s="1" customFormat="1">
      <c r="O1821" s="2"/>
    </row>
    <row r="1822" spans="15:15" s="1" customFormat="1">
      <c r="O1822" s="2"/>
    </row>
    <row r="1823" spans="15:15" s="1" customFormat="1">
      <c r="O1823" s="2"/>
    </row>
    <row r="1824" spans="15:15" s="1" customFormat="1">
      <c r="O1824" s="2"/>
    </row>
    <row r="1825" spans="15:15" s="1" customFormat="1">
      <c r="O1825" s="2"/>
    </row>
    <row r="1826" spans="15:15" s="1" customFormat="1">
      <c r="O1826" s="2"/>
    </row>
    <row r="1827" spans="15:15" s="1" customFormat="1">
      <c r="O1827" s="2"/>
    </row>
    <row r="1828" spans="15:15" s="1" customFormat="1">
      <c r="O1828" s="2"/>
    </row>
    <row r="1829" spans="15:15" s="1" customFormat="1">
      <c r="O1829" s="2"/>
    </row>
    <row r="1830" spans="15:15" s="1" customFormat="1">
      <c r="O1830" s="2"/>
    </row>
    <row r="1831" spans="15:15" s="1" customFormat="1">
      <c r="O1831" s="2"/>
    </row>
    <row r="1832" spans="15:15" s="1" customFormat="1">
      <c r="O1832" s="2"/>
    </row>
    <row r="1833" spans="15:15" s="1" customFormat="1">
      <c r="O1833" s="2"/>
    </row>
    <row r="1834" spans="15:15" s="1" customFormat="1">
      <c r="O1834" s="2"/>
    </row>
    <row r="1835" spans="15:15" s="1" customFormat="1">
      <c r="O1835" s="2"/>
    </row>
    <row r="1836" spans="15:15" s="1" customFormat="1">
      <c r="O1836" s="2"/>
    </row>
    <row r="1837" spans="15:15" s="1" customFormat="1">
      <c r="O1837" s="2"/>
    </row>
    <row r="1838" spans="15:15" s="1" customFormat="1">
      <c r="O1838" s="2"/>
    </row>
    <row r="1839" spans="15:15" s="1" customFormat="1">
      <c r="O1839" s="2"/>
    </row>
    <row r="1840" spans="15:15" s="1" customFormat="1">
      <c r="O1840" s="2"/>
    </row>
    <row r="1841" spans="15:15" s="1" customFormat="1">
      <c r="O1841" s="2"/>
    </row>
    <row r="1842" spans="15:15" s="1" customFormat="1">
      <c r="O1842" s="2"/>
    </row>
    <row r="1843" spans="15:15" s="1" customFormat="1">
      <c r="O1843" s="2"/>
    </row>
    <row r="1844" spans="15:15" s="1" customFormat="1">
      <c r="O1844" s="2"/>
    </row>
    <row r="1845" spans="15:15" s="1" customFormat="1">
      <c r="O1845" s="2"/>
    </row>
    <row r="1846" spans="15:15" s="1" customFormat="1">
      <c r="O1846" s="2"/>
    </row>
    <row r="1847" spans="15:15" s="1" customFormat="1">
      <c r="O1847" s="2"/>
    </row>
    <row r="1848" spans="15:15" s="1" customFormat="1">
      <c r="O1848" s="2"/>
    </row>
    <row r="1849" spans="15:15" s="1" customFormat="1">
      <c r="O1849" s="2"/>
    </row>
    <row r="1850" spans="15:15" s="1" customFormat="1">
      <c r="O1850" s="2"/>
    </row>
    <row r="1851" spans="15:15" s="1" customFormat="1">
      <c r="O1851" s="2"/>
    </row>
    <row r="1852" spans="15:15" s="1" customFormat="1">
      <c r="O1852" s="2"/>
    </row>
    <row r="1853" spans="15:15" s="1" customFormat="1">
      <c r="O1853" s="2"/>
    </row>
    <row r="1854" spans="15:15" s="1" customFormat="1">
      <c r="O1854" s="2"/>
    </row>
    <row r="1855" spans="15:15" s="1" customFormat="1">
      <c r="O1855" s="2"/>
    </row>
    <row r="1856" spans="15:15" s="1" customFormat="1">
      <c r="O1856" s="2"/>
    </row>
    <row r="1857" spans="15:15" s="1" customFormat="1">
      <c r="O1857" s="2"/>
    </row>
    <row r="1858" spans="15:15" s="1" customFormat="1">
      <c r="O1858" s="2"/>
    </row>
    <row r="1859" spans="15:15" s="1" customFormat="1">
      <c r="O1859" s="2"/>
    </row>
    <row r="1860" spans="15:15" s="1" customFormat="1">
      <c r="O1860" s="2"/>
    </row>
    <row r="1861" spans="15:15" s="1" customFormat="1">
      <c r="O1861" s="2"/>
    </row>
    <row r="1862" spans="15:15" s="1" customFormat="1">
      <c r="O1862" s="2"/>
    </row>
    <row r="1863" spans="15:15" s="1" customFormat="1">
      <c r="O1863" s="2"/>
    </row>
    <row r="1864" spans="15:15" s="1" customFormat="1">
      <c r="O1864" s="2"/>
    </row>
    <row r="1865" spans="15:15" s="1" customFormat="1">
      <c r="O1865" s="2"/>
    </row>
    <row r="1866" spans="15:15" s="1" customFormat="1">
      <c r="O1866" s="2"/>
    </row>
    <row r="1867" spans="15:15" s="1" customFormat="1">
      <c r="O1867" s="2"/>
    </row>
    <row r="1868" spans="15:15" s="1" customFormat="1">
      <c r="O1868" s="2"/>
    </row>
    <row r="1869" spans="15:15" s="1" customFormat="1">
      <c r="O1869" s="2"/>
    </row>
    <row r="1870" spans="15:15" s="1" customFormat="1">
      <c r="O1870" s="2"/>
    </row>
    <row r="1871" spans="15:15" s="1" customFormat="1">
      <c r="O1871" s="2"/>
    </row>
    <row r="1872" spans="15:15" s="1" customFormat="1">
      <c r="O1872" s="2"/>
    </row>
    <row r="1873" spans="15:15" s="1" customFormat="1">
      <c r="O1873" s="2"/>
    </row>
    <row r="1874" spans="15:15" s="1" customFormat="1">
      <c r="O1874" s="2"/>
    </row>
    <row r="1875" spans="15:15" s="1" customFormat="1">
      <c r="O1875" s="2"/>
    </row>
    <row r="1876" spans="15:15" s="1" customFormat="1">
      <c r="O1876" s="2"/>
    </row>
    <row r="1877" spans="15:15" s="1" customFormat="1">
      <c r="O1877" s="2"/>
    </row>
    <row r="1878" spans="15:15" s="1" customFormat="1">
      <c r="O1878" s="2"/>
    </row>
    <row r="1879" spans="15:15" s="1" customFormat="1">
      <c r="O1879" s="2"/>
    </row>
    <row r="1880" spans="15:15" s="1" customFormat="1">
      <c r="O1880" s="2"/>
    </row>
    <row r="1881" spans="15:15" s="1" customFormat="1">
      <c r="O1881" s="2"/>
    </row>
    <row r="1882" spans="15:15" s="1" customFormat="1">
      <c r="O1882" s="2"/>
    </row>
    <row r="1883" spans="15:15" s="1" customFormat="1">
      <c r="O1883" s="2"/>
    </row>
    <row r="1884" spans="15:15" s="1" customFormat="1">
      <c r="O1884" s="2"/>
    </row>
    <row r="1885" spans="15:15" s="1" customFormat="1">
      <c r="O1885" s="2"/>
    </row>
    <row r="1886" spans="15:15" s="1" customFormat="1">
      <c r="O1886" s="2"/>
    </row>
    <row r="1887" spans="15:15" s="1" customFormat="1">
      <c r="O1887" s="2"/>
    </row>
    <row r="1888" spans="15:15" s="1" customFormat="1">
      <c r="O1888" s="2"/>
    </row>
    <row r="1889" spans="15:15" s="1" customFormat="1">
      <c r="O1889" s="2"/>
    </row>
    <row r="1890" spans="15:15" s="1" customFormat="1">
      <c r="O1890" s="2"/>
    </row>
    <row r="1891" spans="15:15" s="1" customFormat="1">
      <c r="O1891" s="2"/>
    </row>
    <row r="1892" spans="15:15" s="1" customFormat="1">
      <c r="O1892" s="2"/>
    </row>
    <row r="1893" spans="15:15" s="1" customFormat="1">
      <c r="O1893" s="2"/>
    </row>
    <row r="1894" spans="15:15" s="1" customFormat="1">
      <c r="O1894" s="2"/>
    </row>
    <row r="1895" spans="15:15" s="1" customFormat="1">
      <c r="O1895" s="2"/>
    </row>
    <row r="1896" spans="15:15" s="1" customFormat="1">
      <c r="O1896" s="2"/>
    </row>
    <row r="1897" spans="15:15" s="1" customFormat="1">
      <c r="O1897" s="2"/>
    </row>
    <row r="1898" spans="15:15" s="1" customFormat="1">
      <c r="O1898" s="2"/>
    </row>
    <row r="1899" spans="15:15" s="1" customFormat="1">
      <c r="O1899" s="2"/>
    </row>
    <row r="1900" spans="15:15" s="1" customFormat="1">
      <c r="O1900" s="2"/>
    </row>
    <row r="1901" spans="15:15" s="1" customFormat="1">
      <c r="O1901" s="2"/>
    </row>
    <row r="1902" spans="15:15" s="1" customFormat="1">
      <c r="O1902" s="2"/>
    </row>
    <row r="1903" spans="15:15" s="1" customFormat="1">
      <c r="O1903" s="2"/>
    </row>
    <row r="1904" spans="15:15" s="1" customFormat="1">
      <c r="O1904" s="2"/>
    </row>
    <row r="1905" spans="15:15" s="1" customFormat="1">
      <c r="O1905" s="2"/>
    </row>
    <row r="1906" spans="15:15" s="1" customFormat="1">
      <c r="O1906" s="2"/>
    </row>
    <row r="1907" spans="15:15" s="1" customFormat="1">
      <c r="O1907" s="2"/>
    </row>
    <row r="1908" spans="15:15" s="1" customFormat="1">
      <c r="O1908" s="2"/>
    </row>
    <row r="1909" spans="15:15" s="1" customFormat="1">
      <c r="O1909" s="2"/>
    </row>
    <row r="1910" spans="15:15" s="1" customFormat="1">
      <c r="O1910" s="2"/>
    </row>
    <row r="1911" spans="15:15" s="1" customFormat="1">
      <c r="O1911" s="2"/>
    </row>
    <row r="1912" spans="15:15" s="1" customFormat="1">
      <c r="O1912" s="2"/>
    </row>
    <row r="1913" spans="15:15" s="1" customFormat="1">
      <c r="O1913" s="2"/>
    </row>
    <row r="1914" spans="15:15" s="1" customFormat="1">
      <c r="O1914" s="2"/>
    </row>
    <row r="1915" spans="15:15" s="1" customFormat="1">
      <c r="O1915" s="2"/>
    </row>
    <row r="1916" spans="15:15" s="1" customFormat="1">
      <c r="O1916" s="2"/>
    </row>
    <row r="1917" spans="15:15" s="1" customFormat="1">
      <c r="O1917" s="2"/>
    </row>
    <row r="1918" spans="15:15" s="1" customFormat="1">
      <c r="O1918" s="2"/>
    </row>
    <row r="1919" spans="15:15" s="1" customFormat="1">
      <c r="O1919" s="2"/>
    </row>
    <row r="1920" spans="15:15" s="1" customFormat="1">
      <c r="O1920" s="2"/>
    </row>
    <row r="1921" spans="15:15" s="1" customFormat="1">
      <c r="O1921" s="2"/>
    </row>
    <row r="1922" spans="15:15" s="1" customFormat="1">
      <c r="O1922" s="2"/>
    </row>
    <row r="1923" spans="15:15" s="1" customFormat="1">
      <c r="O1923" s="2"/>
    </row>
    <row r="1924" spans="15:15" s="1" customFormat="1">
      <c r="O1924" s="2"/>
    </row>
    <row r="1925" spans="15:15" s="1" customFormat="1">
      <c r="O1925" s="2"/>
    </row>
    <row r="1926" spans="15:15" s="1" customFormat="1">
      <c r="O1926" s="2"/>
    </row>
    <row r="1927" spans="15:15" s="1" customFormat="1">
      <c r="O1927" s="2"/>
    </row>
    <row r="1928" spans="15:15" s="1" customFormat="1">
      <c r="O1928" s="2"/>
    </row>
    <row r="1929" spans="15:15" s="1" customFormat="1">
      <c r="O1929" s="2"/>
    </row>
    <row r="1930" spans="15:15" s="1" customFormat="1">
      <c r="O1930" s="2"/>
    </row>
    <row r="1931" spans="15:15" s="1" customFormat="1">
      <c r="O1931" s="2"/>
    </row>
    <row r="1932" spans="15:15" s="1" customFormat="1">
      <c r="O1932" s="2"/>
    </row>
    <row r="1933" spans="15:15" s="1" customFormat="1">
      <c r="O1933" s="2"/>
    </row>
    <row r="1934" spans="15:15" s="1" customFormat="1">
      <c r="O1934" s="2"/>
    </row>
    <row r="1935" spans="15:15" s="1" customFormat="1">
      <c r="O1935" s="2"/>
    </row>
    <row r="1936" spans="15:15" s="1" customFormat="1">
      <c r="O1936" s="2"/>
    </row>
    <row r="1937" spans="15:15" s="1" customFormat="1">
      <c r="O1937" s="2"/>
    </row>
    <row r="1938" spans="15:15" s="1" customFormat="1">
      <c r="O1938" s="2"/>
    </row>
    <row r="1939" spans="15:15" s="1" customFormat="1">
      <c r="O1939" s="2"/>
    </row>
    <row r="1940" spans="15:15" s="1" customFormat="1">
      <c r="O1940" s="2"/>
    </row>
    <row r="1941" spans="15:15" s="1" customFormat="1">
      <c r="O1941" s="2"/>
    </row>
    <row r="1942" spans="15:15" s="1" customFormat="1">
      <c r="O1942" s="2"/>
    </row>
    <row r="1943" spans="15:15" s="1" customFormat="1">
      <c r="O1943" s="2"/>
    </row>
    <row r="1944" spans="15:15" s="1" customFormat="1">
      <c r="O1944" s="2"/>
    </row>
    <row r="1945" spans="15:15" s="1" customFormat="1">
      <c r="O1945" s="2"/>
    </row>
    <row r="1946" spans="15:15" s="1" customFormat="1">
      <c r="O1946" s="2"/>
    </row>
    <row r="1947" spans="15:15" s="1" customFormat="1">
      <c r="O1947" s="2"/>
    </row>
    <row r="1948" spans="15:15" s="1" customFormat="1">
      <c r="O1948" s="2"/>
    </row>
    <row r="1949" spans="15:15" s="1" customFormat="1">
      <c r="O1949" s="2"/>
    </row>
    <row r="1950" spans="15:15" s="1" customFormat="1">
      <c r="O1950" s="2"/>
    </row>
    <row r="1951" spans="15:15" s="1" customFormat="1">
      <c r="O1951" s="2"/>
    </row>
    <row r="1952" spans="15:15" s="1" customFormat="1">
      <c r="O1952" s="2"/>
    </row>
    <row r="1953" spans="15:15" s="1" customFormat="1">
      <c r="O1953" s="2"/>
    </row>
    <row r="1954" spans="15:15" s="1" customFormat="1">
      <c r="O1954" s="2"/>
    </row>
    <row r="1955" spans="15:15" s="1" customFormat="1">
      <c r="O1955" s="2"/>
    </row>
    <row r="1956" spans="15:15" s="1" customFormat="1">
      <c r="O1956" s="2"/>
    </row>
    <row r="1957" spans="15:15" s="1" customFormat="1">
      <c r="O1957" s="2"/>
    </row>
    <row r="1958" spans="15:15" s="1" customFormat="1">
      <c r="O1958" s="2"/>
    </row>
    <row r="1959" spans="15:15">
      <c r="O1959" s="2"/>
    </row>
    <row r="1960" spans="15:15">
      <c r="O1960" s="2"/>
    </row>
    <row r="1961" spans="15:15">
      <c r="O1961" s="2"/>
    </row>
    <row r="1962" spans="15:15">
      <c r="O1962" s="2"/>
    </row>
    <row r="1963" spans="15:15">
      <c r="O1963" s="2"/>
    </row>
    <row r="1964" spans="15:15">
      <c r="O1964" s="2"/>
    </row>
    <row r="1965" spans="15:15">
      <c r="O1965" s="2"/>
    </row>
    <row r="1966" spans="15:15">
      <c r="O1966" s="2"/>
    </row>
    <row r="1967" spans="15:15">
      <c r="O1967" s="2"/>
    </row>
    <row r="1968" spans="15:15">
      <c r="O1968" s="2"/>
    </row>
    <row r="1969" spans="15:15">
      <c r="O1969" s="2"/>
    </row>
    <row r="1970" spans="15:15">
      <c r="O1970" s="2"/>
    </row>
    <row r="1971" spans="15:15">
      <c r="O1971" s="2"/>
    </row>
    <row r="1972" spans="15:15">
      <c r="O1972" s="2"/>
    </row>
    <row r="1973" spans="15:15">
      <c r="O1973" s="2"/>
    </row>
    <row r="1974" spans="15:15">
      <c r="O1974" s="2"/>
    </row>
    <row r="1975" spans="15:15">
      <c r="O1975" s="2"/>
    </row>
    <row r="1976" spans="15:15">
      <c r="O1976" s="2"/>
    </row>
    <row r="1977" spans="15:15">
      <c r="O1977" s="2"/>
    </row>
    <row r="1978" spans="15:15">
      <c r="O1978" s="2"/>
    </row>
    <row r="1979" spans="15:15">
      <c r="O1979" s="2"/>
    </row>
    <row r="1980" spans="15:15">
      <c r="O1980" s="2"/>
    </row>
    <row r="1981" spans="15:15">
      <c r="O1981" s="2"/>
    </row>
    <row r="1982" spans="15:15">
      <c r="O1982" s="2"/>
    </row>
    <row r="1983" spans="15:15">
      <c r="O1983" s="2"/>
    </row>
    <row r="1984" spans="15:15">
      <c r="O1984" s="2"/>
    </row>
    <row r="1985" spans="15:15">
      <c r="O1985" s="2"/>
    </row>
    <row r="1986" spans="15:15">
      <c r="O1986" s="2"/>
    </row>
    <row r="1987" spans="15:15">
      <c r="O1987" s="2"/>
    </row>
    <row r="1988" spans="15:15">
      <c r="O1988" s="2"/>
    </row>
    <row r="1989" spans="15:15">
      <c r="O1989" s="2"/>
    </row>
    <row r="1990" spans="15:15">
      <c r="O1990" s="2"/>
    </row>
    <row r="1991" spans="15:15">
      <c r="O1991" s="2"/>
    </row>
    <row r="1992" spans="15:15">
      <c r="O1992" s="2"/>
    </row>
    <row r="1993" spans="15:15">
      <c r="O1993" s="2"/>
    </row>
    <row r="1994" spans="15:15">
      <c r="O1994" s="2"/>
    </row>
    <row r="1995" spans="15:15">
      <c r="O1995" s="2"/>
    </row>
    <row r="1996" spans="15:15">
      <c r="O1996" s="2"/>
    </row>
    <row r="1997" spans="15:15">
      <c r="O1997" s="2"/>
    </row>
    <row r="1998" spans="15:15">
      <c r="O1998" s="2"/>
    </row>
    <row r="1999" spans="15:15">
      <c r="O1999" s="2"/>
    </row>
    <row r="2000" spans="15:15">
      <c r="O2000" s="2"/>
    </row>
    <row r="2001" spans="15:15">
      <c r="O2001" s="2"/>
    </row>
    <row r="2002" spans="15:15">
      <c r="O2002" s="2"/>
    </row>
    <row r="2003" spans="15:15">
      <c r="O2003" s="2"/>
    </row>
    <row r="2004" spans="15:15">
      <c r="O2004" s="2"/>
    </row>
    <row r="2005" spans="15:15">
      <c r="O2005" s="2"/>
    </row>
    <row r="2006" spans="15:15">
      <c r="O2006" s="2"/>
    </row>
    <row r="2007" spans="15:15">
      <c r="O2007" s="2"/>
    </row>
    <row r="2008" spans="15:15">
      <c r="O2008" s="2"/>
    </row>
    <row r="2009" spans="15:15">
      <c r="O2009" s="2"/>
    </row>
    <row r="2010" spans="15:15">
      <c r="O2010" s="2"/>
    </row>
    <row r="2011" spans="15:15">
      <c r="O2011" s="2"/>
    </row>
    <row r="2012" spans="15:15">
      <c r="O2012" s="2"/>
    </row>
    <row r="2013" spans="15:15">
      <c r="O2013" s="2"/>
    </row>
    <row r="2014" spans="15:15">
      <c r="O2014" s="2"/>
    </row>
    <row r="2015" spans="15:15">
      <c r="O2015" s="2"/>
    </row>
    <row r="2016" spans="15:15">
      <c r="O2016" s="2"/>
    </row>
    <row r="2017" spans="15:15">
      <c r="O2017" s="2"/>
    </row>
    <row r="2018" spans="15:15">
      <c r="O2018" s="2"/>
    </row>
    <row r="2019" spans="15:15">
      <c r="O2019" s="2"/>
    </row>
    <row r="2020" spans="15:15">
      <c r="O2020" s="2"/>
    </row>
    <row r="2021" spans="15:15">
      <c r="O2021" s="2"/>
    </row>
    <row r="2022" spans="15:15">
      <c r="O2022" s="2"/>
    </row>
    <row r="2023" spans="15:15">
      <c r="O2023" s="2"/>
    </row>
    <row r="2024" spans="15:15">
      <c r="O2024" s="2"/>
    </row>
    <row r="2025" spans="15:15">
      <c r="O2025" s="2"/>
    </row>
    <row r="2026" spans="15:15">
      <c r="O2026" s="2"/>
    </row>
    <row r="2027" spans="15:15">
      <c r="O2027" s="2"/>
    </row>
    <row r="2028" spans="15:15">
      <c r="O2028" s="2"/>
    </row>
    <row r="2029" spans="15:15">
      <c r="O2029" s="2"/>
    </row>
    <row r="2030" spans="15:15">
      <c r="O2030" s="2"/>
    </row>
    <row r="2031" spans="15:15">
      <c r="O2031" s="2"/>
    </row>
    <row r="2032" spans="15:15">
      <c r="O2032" s="2"/>
    </row>
    <row r="2033" spans="15:15">
      <c r="O2033" s="2"/>
    </row>
    <row r="2034" spans="15:15">
      <c r="O2034" s="2"/>
    </row>
    <row r="2035" spans="15:15">
      <c r="O2035" s="2"/>
    </row>
    <row r="2036" spans="15:15">
      <c r="O2036" s="2"/>
    </row>
    <row r="2037" spans="15:15">
      <c r="O2037" s="2"/>
    </row>
    <row r="2038" spans="15:15">
      <c r="O2038" s="2"/>
    </row>
    <row r="2039" spans="15:15">
      <c r="O2039" s="2"/>
    </row>
    <row r="2040" spans="15:15">
      <c r="O2040" s="2"/>
    </row>
    <row r="2041" spans="15:15">
      <c r="O2041" s="2"/>
    </row>
    <row r="2042" spans="15:15">
      <c r="O2042" s="2"/>
    </row>
    <row r="2043" spans="15:15">
      <c r="O2043" s="2"/>
    </row>
    <row r="2044" spans="15:15">
      <c r="O2044" s="2"/>
    </row>
    <row r="2045" spans="15:15">
      <c r="O2045" s="2"/>
    </row>
    <row r="2046" spans="15:15">
      <c r="O2046" s="2"/>
    </row>
    <row r="2047" spans="15:15">
      <c r="O2047" s="2"/>
    </row>
    <row r="2048" spans="15:15">
      <c r="O2048" s="2"/>
    </row>
    <row r="2049" spans="15:15">
      <c r="O2049" s="2"/>
    </row>
    <row r="2050" spans="15:15">
      <c r="O2050" s="2"/>
    </row>
    <row r="2051" spans="15:15">
      <c r="O2051" s="2"/>
    </row>
    <row r="2052" spans="15:15">
      <c r="O2052" s="2"/>
    </row>
    <row r="2053" spans="15:15">
      <c r="O2053" s="2"/>
    </row>
    <row r="2054" spans="15:15">
      <c r="O2054" s="2"/>
    </row>
    <row r="2055" spans="15:15">
      <c r="O2055" s="2"/>
    </row>
    <row r="2056" spans="15:15">
      <c r="O2056" s="2"/>
    </row>
    <row r="2057" spans="15:15">
      <c r="O2057" s="2"/>
    </row>
    <row r="2058" spans="15:15">
      <c r="O2058" s="2"/>
    </row>
    <row r="2059" spans="15:15">
      <c r="O2059" s="2"/>
    </row>
    <row r="2060" spans="15:15">
      <c r="O2060" s="2"/>
    </row>
    <row r="2061" spans="15:15">
      <c r="O2061" s="2"/>
    </row>
    <row r="2062" spans="15:15">
      <c r="O2062" s="2"/>
    </row>
    <row r="2063" spans="15:15">
      <c r="O2063" s="2"/>
    </row>
    <row r="2064" spans="15:15">
      <c r="O2064" s="2"/>
    </row>
    <row r="2065" spans="15:15">
      <c r="O2065" s="2"/>
    </row>
    <row r="2066" spans="15:15">
      <c r="O2066" s="2"/>
    </row>
    <row r="2067" spans="15:15">
      <c r="O2067" s="2"/>
    </row>
    <row r="2068" spans="15:15">
      <c r="O2068" s="2"/>
    </row>
    <row r="2069" spans="15:15">
      <c r="O2069" s="2"/>
    </row>
    <row r="2070" spans="15:15">
      <c r="O2070" s="2"/>
    </row>
    <row r="2071" spans="15:15">
      <c r="O2071" s="2"/>
    </row>
    <row r="2072" spans="15:15">
      <c r="O2072" s="2"/>
    </row>
    <row r="2073" spans="15:15">
      <c r="O2073" s="2"/>
    </row>
    <row r="2074" spans="15:15">
      <c r="O2074" s="2"/>
    </row>
    <row r="2075" spans="15:15">
      <c r="O2075" s="2"/>
    </row>
    <row r="2076" spans="15:15">
      <c r="O2076" s="2"/>
    </row>
    <row r="2077" spans="15:15">
      <c r="O2077" s="2"/>
    </row>
    <row r="2078" spans="15:15">
      <c r="O2078" s="2"/>
    </row>
    <row r="2079" spans="15:15">
      <c r="O2079" s="2"/>
    </row>
    <row r="2080" spans="15:15">
      <c r="O2080" s="2"/>
    </row>
    <row r="2081" spans="15:15">
      <c r="O2081" s="2"/>
    </row>
    <row r="2082" spans="15:15">
      <c r="O2082" s="2"/>
    </row>
    <row r="2083" spans="15:15">
      <c r="O2083" s="2"/>
    </row>
    <row r="2084" spans="15:15">
      <c r="O2084" s="2"/>
    </row>
    <row r="2085" spans="15:15">
      <c r="O2085" s="2"/>
    </row>
    <row r="2086" spans="15:15">
      <c r="O2086" s="2"/>
    </row>
    <row r="2087" spans="15:15">
      <c r="O2087" s="2"/>
    </row>
    <row r="2088" spans="15:15">
      <c r="O2088" s="2"/>
    </row>
    <row r="2089" spans="15:15">
      <c r="O2089" s="2"/>
    </row>
    <row r="2090" spans="15:15">
      <c r="O2090" s="2"/>
    </row>
    <row r="2091" spans="15:15">
      <c r="O2091" s="2"/>
    </row>
    <row r="2092" spans="15:15">
      <c r="O2092" s="2"/>
    </row>
    <row r="2093" spans="15:15">
      <c r="O2093" s="2"/>
    </row>
    <row r="2094" spans="15:15">
      <c r="O2094" s="2"/>
    </row>
    <row r="2095" spans="15:15">
      <c r="O2095" s="2"/>
    </row>
    <row r="2096" spans="15:15">
      <c r="O2096" s="2"/>
    </row>
    <row r="2097" spans="15:15">
      <c r="O2097" s="2"/>
    </row>
    <row r="2098" spans="15:15">
      <c r="O2098" s="2"/>
    </row>
    <row r="2099" spans="15:15">
      <c r="O2099" s="2"/>
    </row>
    <row r="2100" spans="15:15">
      <c r="O2100" s="2"/>
    </row>
    <row r="2101" spans="15:15">
      <c r="O2101" s="2"/>
    </row>
    <row r="2102" spans="15:15">
      <c r="O2102" s="2"/>
    </row>
    <row r="2103" spans="15:15">
      <c r="O2103" s="2"/>
    </row>
    <row r="2104" spans="15:15">
      <c r="O2104" s="2"/>
    </row>
    <row r="2105" spans="15:15">
      <c r="O2105" s="2"/>
    </row>
    <row r="2106" spans="15:15">
      <c r="O2106" s="2"/>
    </row>
    <row r="2107" spans="15:15">
      <c r="O2107" s="2"/>
    </row>
    <row r="2108" spans="15:15">
      <c r="O2108" s="2"/>
    </row>
    <row r="2109" spans="15:15">
      <c r="O2109" s="2"/>
    </row>
    <row r="2110" spans="15:15">
      <c r="O2110" s="2"/>
    </row>
    <row r="2111" spans="15:15">
      <c r="O2111" s="2"/>
    </row>
    <row r="2112" spans="15:15">
      <c r="O2112" s="2"/>
    </row>
    <row r="2113" spans="15:15">
      <c r="O2113" s="2"/>
    </row>
    <row r="2114" spans="15:15">
      <c r="O2114" s="2"/>
    </row>
    <row r="2115" spans="15:15">
      <c r="O2115" s="2"/>
    </row>
    <row r="2116" spans="15:15">
      <c r="O2116" s="2"/>
    </row>
    <row r="2117" spans="15:15">
      <c r="O2117" s="2"/>
    </row>
    <row r="2118" spans="15:15">
      <c r="O2118" s="2"/>
    </row>
    <row r="2119" spans="15:15">
      <c r="O2119" s="2"/>
    </row>
    <row r="2120" spans="15:15">
      <c r="O2120" s="2"/>
    </row>
    <row r="2121" spans="15:15">
      <c r="O2121" s="2"/>
    </row>
    <row r="2122" spans="15:15">
      <c r="O2122" s="2"/>
    </row>
    <row r="2123" spans="15:15">
      <c r="O2123" s="2"/>
    </row>
    <row r="2124" spans="15:15">
      <c r="O2124" s="2"/>
    </row>
    <row r="2125" spans="15:15">
      <c r="O2125" s="2"/>
    </row>
    <row r="2126" spans="15:15">
      <c r="O2126" s="2"/>
    </row>
    <row r="2127" spans="15:15">
      <c r="O2127" s="2"/>
    </row>
    <row r="2128" spans="15:15">
      <c r="O2128" s="2"/>
    </row>
    <row r="2129" spans="15:15">
      <c r="O2129" s="2"/>
    </row>
    <row r="2130" spans="15:15">
      <c r="O2130" s="2"/>
    </row>
    <row r="2131" spans="15:15">
      <c r="O2131" s="2"/>
    </row>
    <row r="2132" spans="15:15">
      <c r="O2132" s="2"/>
    </row>
    <row r="2133" spans="15:15">
      <c r="O2133" s="2"/>
    </row>
    <row r="2134" spans="15:15">
      <c r="O2134" s="2"/>
    </row>
    <row r="2135" spans="15:15">
      <c r="O2135" s="2"/>
    </row>
    <row r="2136" spans="15:15">
      <c r="O2136" s="2"/>
    </row>
    <row r="2137" spans="15:15">
      <c r="O2137" s="2"/>
    </row>
    <row r="2138" spans="15:15">
      <c r="O2138" s="2"/>
    </row>
    <row r="2139" spans="15:15">
      <c r="O2139" s="2"/>
    </row>
    <row r="2140" spans="15:15">
      <c r="O2140" s="2"/>
    </row>
    <row r="2141" spans="15:15">
      <c r="O2141" s="2"/>
    </row>
    <row r="2142" spans="15:15">
      <c r="O2142" s="2"/>
    </row>
    <row r="2143" spans="15:15">
      <c r="O2143" s="2"/>
    </row>
    <row r="2144" spans="15:15">
      <c r="O2144" s="2"/>
    </row>
    <row r="2145" spans="15:15">
      <c r="O2145" s="2"/>
    </row>
    <row r="2146" spans="15:15">
      <c r="O2146" s="2"/>
    </row>
    <row r="2147" spans="15:15">
      <c r="O2147" s="2"/>
    </row>
    <row r="2148" spans="15:15">
      <c r="O2148" s="2"/>
    </row>
    <row r="2149" spans="15:15">
      <c r="O2149" s="2"/>
    </row>
    <row r="2150" spans="15:15">
      <c r="O2150" s="2"/>
    </row>
    <row r="2151" spans="15:15">
      <c r="O2151" s="2"/>
    </row>
    <row r="2152" spans="15:15">
      <c r="O2152" s="2"/>
    </row>
    <row r="2153" spans="15:15">
      <c r="O2153" s="2"/>
    </row>
    <row r="2154" spans="15:15">
      <c r="O2154" s="2"/>
    </row>
    <row r="2155" spans="15:15">
      <c r="O2155" s="2"/>
    </row>
    <row r="2156" spans="15:15">
      <c r="O2156" s="2"/>
    </row>
    <row r="2157" spans="15:15">
      <c r="O2157" s="2"/>
    </row>
    <row r="2158" spans="15:15">
      <c r="O2158" s="2"/>
    </row>
    <row r="2159" spans="15:15">
      <c r="O2159" s="2"/>
    </row>
    <row r="2160" spans="15:15">
      <c r="O2160" s="2"/>
    </row>
    <row r="2161" spans="15:15">
      <c r="O2161" s="2"/>
    </row>
    <row r="2162" spans="15:15">
      <c r="O2162" s="2"/>
    </row>
    <row r="2163" spans="15:15">
      <c r="O2163" s="2"/>
    </row>
    <row r="2164" spans="15:15">
      <c r="O2164" s="2"/>
    </row>
    <row r="2165" spans="15:15">
      <c r="O2165" s="2"/>
    </row>
    <row r="2166" spans="15:15">
      <c r="O2166" s="2"/>
    </row>
    <row r="2167" spans="15:15">
      <c r="O2167" s="2"/>
    </row>
    <row r="2168" spans="15:15">
      <c r="O2168" s="2"/>
    </row>
    <row r="2169" spans="15:15">
      <c r="O2169" s="2"/>
    </row>
    <row r="2170" spans="15:15">
      <c r="O2170" s="2"/>
    </row>
    <row r="2171" spans="15:15">
      <c r="O2171" s="2"/>
    </row>
    <row r="2172" spans="15:15">
      <c r="O2172" s="2"/>
    </row>
    <row r="2173" spans="15:15">
      <c r="O2173" s="2"/>
    </row>
    <row r="2174" spans="15:15">
      <c r="O2174" s="2"/>
    </row>
    <row r="2175" spans="15:15">
      <c r="O2175" s="2"/>
    </row>
    <row r="2176" spans="15:15">
      <c r="O2176" s="2"/>
    </row>
    <row r="2177" spans="15:15">
      <c r="O2177" s="2"/>
    </row>
    <row r="2178" spans="15:15">
      <c r="O2178" s="2"/>
    </row>
    <row r="2179" spans="15:15">
      <c r="O2179" s="2"/>
    </row>
    <row r="2180" spans="15:15">
      <c r="O2180" s="2"/>
    </row>
    <row r="2181" spans="15:15">
      <c r="O2181" s="2"/>
    </row>
    <row r="2182" spans="15:15">
      <c r="O2182" s="2"/>
    </row>
    <row r="2183" spans="15:15">
      <c r="O2183" s="2"/>
    </row>
    <row r="2184" spans="15:15">
      <c r="O2184" s="2"/>
    </row>
    <row r="2185" spans="15:15">
      <c r="O2185" s="2"/>
    </row>
    <row r="2186" spans="15:15">
      <c r="O2186" s="2"/>
    </row>
    <row r="2187" spans="15:15">
      <c r="O2187" s="2"/>
    </row>
    <row r="2188" spans="15:15">
      <c r="O2188" s="2"/>
    </row>
    <row r="2189" spans="15:15">
      <c r="O2189" s="2"/>
    </row>
    <row r="2190" spans="15:15">
      <c r="O2190" s="2"/>
    </row>
    <row r="2191" spans="15:15">
      <c r="O2191" s="2"/>
    </row>
    <row r="2192" spans="15:15">
      <c r="O2192" s="2"/>
    </row>
    <row r="2193" spans="15:15">
      <c r="O2193" s="2"/>
    </row>
    <row r="2194" spans="15:15">
      <c r="O2194" s="2"/>
    </row>
    <row r="2195" spans="15:15">
      <c r="O2195" s="2"/>
    </row>
    <row r="2196" spans="15:15">
      <c r="O2196" s="2"/>
    </row>
    <row r="2197" spans="15:15">
      <c r="O2197" s="2"/>
    </row>
    <row r="2198" spans="15:15">
      <c r="O2198" s="2"/>
    </row>
    <row r="2199" spans="15:15">
      <c r="O2199" s="2"/>
    </row>
    <row r="2200" spans="15:15">
      <c r="O2200" s="2"/>
    </row>
    <row r="2201" spans="15:15">
      <c r="O2201" s="2"/>
    </row>
    <row r="2202" spans="15:15">
      <c r="O2202" s="2"/>
    </row>
    <row r="2203" spans="15:15">
      <c r="O2203" s="2"/>
    </row>
    <row r="2204" spans="15:15">
      <c r="O2204" s="2"/>
    </row>
    <row r="2205" spans="15:15">
      <c r="O2205" s="2"/>
    </row>
    <row r="2206" spans="15:15">
      <c r="O2206" s="2"/>
    </row>
    <row r="2207" spans="15:15">
      <c r="O2207" s="2"/>
    </row>
    <row r="2208" spans="15:15">
      <c r="O2208" s="2"/>
    </row>
    <row r="2209" spans="15:15">
      <c r="O2209" s="2"/>
    </row>
    <row r="2210" spans="15:15">
      <c r="O2210" s="2"/>
    </row>
    <row r="2211" spans="15:15">
      <c r="O2211" s="2"/>
    </row>
    <row r="2212" spans="15:15">
      <c r="O2212" s="2"/>
    </row>
    <row r="2213" spans="15:15">
      <c r="O2213" s="2"/>
    </row>
    <row r="2214" spans="15:15">
      <c r="O2214" s="2"/>
    </row>
    <row r="2215" spans="15:15">
      <c r="O2215" s="2"/>
    </row>
    <row r="2216" spans="15:15">
      <c r="O2216" s="2"/>
    </row>
    <row r="2217" spans="15:15">
      <c r="O2217" s="2"/>
    </row>
    <row r="2218" spans="15:15">
      <c r="O2218" s="2"/>
    </row>
    <row r="2219" spans="15:15">
      <c r="O2219" s="2"/>
    </row>
    <row r="2220" spans="15:15">
      <c r="O2220" s="2"/>
    </row>
    <row r="2221" spans="15:15">
      <c r="O2221" s="2"/>
    </row>
    <row r="2222" spans="15:15">
      <c r="O2222" s="2"/>
    </row>
    <row r="2223" spans="15:15">
      <c r="O2223" s="2"/>
    </row>
    <row r="2224" spans="15:15">
      <c r="O2224" s="2"/>
    </row>
    <row r="2225" spans="15:15">
      <c r="O2225" s="2"/>
    </row>
    <row r="2226" spans="15:15">
      <c r="O2226" s="2"/>
    </row>
    <row r="2227" spans="15:15">
      <c r="O2227" s="2"/>
    </row>
    <row r="2228" spans="15:15">
      <c r="O2228" s="2"/>
    </row>
    <row r="2229" spans="15:15">
      <c r="O2229" s="2"/>
    </row>
    <row r="2230" spans="15:15">
      <c r="O2230" s="2"/>
    </row>
    <row r="2231" spans="15:15">
      <c r="O2231" s="2"/>
    </row>
    <row r="2232" spans="15:15">
      <c r="O2232" s="2"/>
    </row>
    <row r="2233" spans="15:15">
      <c r="O2233" s="2"/>
    </row>
    <row r="2234" spans="15:15">
      <c r="O2234" s="2"/>
    </row>
    <row r="2235" spans="15:15">
      <c r="O2235" s="2"/>
    </row>
    <row r="2236" spans="15:15">
      <c r="O2236" s="2"/>
    </row>
    <row r="2237" spans="15:15">
      <c r="O2237" s="2"/>
    </row>
    <row r="2238" spans="15:15">
      <c r="O2238" s="2"/>
    </row>
    <row r="2239" spans="15:15">
      <c r="O2239" s="2"/>
    </row>
    <row r="2240" spans="15:15">
      <c r="O2240" s="2"/>
    </row>
    <row r="2241" spans="15:15">
      <c r="O2241" s="2"/>
    </row>
    <row r="2242" spans="15:15">
      <c r="O2242" s="2"/>
    </row>
    <row r="2243" spans="15:15">
      <c r="O2243" s="2"/>
    </row>
    <row r="2244" spans="15:15">
      <c r="O2244" s="2"/>
    </row>
    <row r="2245" spans="15:15">
      <c r="O2245" s="2"/>
    </row>
    <row r="2246" spans="15:15">
      <c r="O2246" s="2"/>
    </row>
    <row r="2247" spans="15:15">
      <c r="O2247" s="2"/>
    </row>
    <row r="2248" spans="15:15">
      <c r="O2248" s="2"/>
    </row>
    <row r="2249" spans="15:15">
      <c r="O2249" s="2"/>
    </row>
    <row r="2250" spans="15:15">
      <c r="O2250" s="2"/>
    </row>
    <row r="2251" spans="15:15">
      <c r="O2251" s="2"/>
    </row>
    <row r="2252" spans="15:15">
      <c r="O2252" s="2"/>
    </row>
    <row r="2253" spans="15:15">
      <c r="O2253" s="2"/>
    </row>
    <row r="2254" spans="15:15">
      <c r="O2254" s="2"/>
    </row>
    <row r="2255" spans="15:15">
      <c r="O2255" s="2"/>
    </row>
    <row r="2256" spans="15:15">
      <c r="O2256" s="2"/>
    </row>
    <row r="2257" spans="15:15">
      <c r="O2257" s="2"/>
    </row>
    <row r="2258" spans="15:15">
      <c r="O2258" s="2"/>
    </row>
    <row r="2259" spans="15:15">
      <c r="O2259" s="2"/>
    </row>
    <row r="2260" spans="15:15">
      <c r="O2260" s="2"/>
    </row>
    <row r="2261" spans="15:15">
      <c r="O2261" s="2"/>
    </row>
    <row r="2262" spans="15:15">
      <c r="O2262" s="2"/>
    </row>
    <row r="2263" spans="15:15">
      <c r="O2263" s="2"/>
    </row>
    <row r="2264" spans="15:15">
      <c r="O2264" s="2"/>
    </row>
    <row r="2265" spans="15:15">
      <c r="O2265" s="2"/>
    </row>
    <row r="2266" spans="15:15">
      <c r="O2266" s="2"/>
    </row>
    <row r="2267" spans="15:15">
      <c r="O2267" s="2"/>
    </row>
    <row r="2268" spans="15:15">
      <c r="O2268" s="2"/>
    </row>
    <row r="2269" spans="15:15">
      <c r="O2269" s="2"/>
    </row>
    <row r="2270" spans="15:15">
      <c r="O2270" s="2"/>
    </row>
    <row r="2271" spans="15:15">
      <c r="O2271" s="2"/>
    </row>
    <row r="2272" spans="15:15">
      <c r="O2272" s="2"/>
    </row>
    <row r="2273" spans="15:15">
      <c r="O2273" s="2"/>
    </row>
    <row r="2274" spans="15:15">
      <c r="O2274" s="2"/>
    </row>
    <row r="2275" spans="15:15">
      <c r="O2275" s="2"/>
    </row>
    <row r="2276" spans="15:15">
      <c r="O2276" s="2"/>
    </row>
    <row r="2277" spans="15:15">
      <c r="O2277" s="2"/>
    </row>
    <row r="2278" spans="15:15">
      <c r="O2278" s="2"/>
    </row>
    <row r="2279" spans="15:15">
      <c r="O2279" s="2"/>
    </row>
    <row r="2280" spans="15:15">
      <c r="O2280" s="2"/>
    </row>
    <row r="2281" spans="15:15">
      <c r="O2281" s="2"/>
    </row>
    <row r="2282" spans="15:15">
      <c r="O2282" s="2"/>
    </row>
    <row r="2283" spans="15:15">
      <c r="O2283" s="2"/>
    </row>
    <row r="2284" spans="15:15">
      <c r="O2284" s="2"/>
    </row>
    <row r="2285" spans="15:15">
      <c r="O2285" s="2"/>
    </row>
    <row r="2286" spans="15:15">
      <c r="O2286" s="2"/>
    </row>
    <row r="2287" spans="15:15">
      <c r="O2287" s="2"/>
    </row>
    <row r="2288" spans="15:15">
      <c r="O2288" s="2"/>
    </row>
    <row r="2289" spans="15:15">
      <c r="O2289" s="2"/>
    </row>
    <row r="2290" spans="15:15">
      <c r="O2290" s="2"/>
    </row>
    <row r="2291" spans="15:15">
      <c r="O2291" s="2"/>
    </row>
    <row r="2292" spans="15:15">
      <c r="O2292" s="2"/>
    </row>
    <row r="2293" spans="15:15">
      <c r="O2293" s="2"/>
    </row>
    <row r="2294" spans="15:15">
      <c r="O2294" s="2"/>
    </row>
    <row r="2295" spans="15:15">
      <c r="O2295" s="2"/>
    </row>
    <row r="2296" spans="15:15">
      <c r="O2296" s="2"/>
    </row>
    <row r="2297" spans="15:15">
      <c r="O2297" s="2"/>
    </row>
    <row r="2298" spans="15:15">
      <c r="O2298" s="2"/>
    </row>
    <row r="2299" spans="15:15">
      <c r="O2299" s="2"/>
    </row>
    <row r="2300" spans="15:15">
      <c r="O2300" s="2"/>
    </row>
    <row r="2301" spans="15:15">
      <c r="O2301" s="2"/>
    </row>
    <row r="2302" spans="15:15">
      <c r="O2302" s="2"/>
    </row>
    <row r="2303" spans="15:15">
      <c r="O2303" s="2"/>
    </row>
    <row r="2304" spans="15:15">
      <c r="O2304" s="2"/>
    </row>
    <row r="2305" spans="15:15">
      <c r="O2305" s="2"/>
    </row>
    <row r="2306" spans="15:15">
      <c r="O2306" s="2"/>
    </row>
    <row r="2307" spans="15:15">
      <c r="O2307" s="2"/>
    </row>
    <row r="2308" spans="15:15">
      <c r="O2308" s="2"/>
    </row>
    <row r="2309" spans="15:15">
      <c r="O2309" s="2"/>
    </row>
    <row r="2310" spans="15:15">
      <c r="O2310" s="2"/>
    </row>
    <row r="2311" spans="15:15">
      <c r="O2311" s="2"/>
    </row>
    <row r="2312" spans="15:15">
      <c r="O2312" s="2"/>
    </row>
    <row r="2313" spans="15:15">
      <c r="O2313" s="2"/>
    </row>
    <row r="2314" spans="15:15">
      <c r="O2314" s="2"/>
    </row>
    <row r="2315" spans="15:15">
      <c r="O2315" s="2"/>
    </row>
    <row r="2316" spans="15:15">
      <c r="O2316" s="2"/>
    </row>
    <row r="2317" spans="15:15">
      <c r="O2317" s="2"/>
    </row>
    <row r="2318" spans="15:15">
      <c r="O2318" s="2"/>
    </row>
    <row r="2319" spans="15:15">
      <c r="O2319" s="2"/>
    </row>
    <row r="2320" spans="15:15">
      <c r="O2320" s="2"/>
    </row>
    <row r="2321" spans="15:15">
      <c r="O2321" s="2"/>
    </row>
    <row r="2322" spans="15:15">
      <c r="O2322" s="2"/>
    </row>
    <row r="2323" spans="15:15">
      <c r="O2323" s="2"/>
    </row>
    <row r="2324" spans="15:15">
      <c r="O2324" s="2"/>
    </row>
    <row r="2325" spans="15:15">
      <c r="O2325" s="2"/>
    </row>
    <row r="2326" spans="15:15">
      <c r="O2326" s="2"/>
    </row>
    <row r="2327" spans="15:15">
      <c r="O2327" s="2"/>
    </row>
    <row r="2328" spans="15:15">
      <c r="O2328" s="2"/>
    </row>
    <row r="2329" spans="15:15">
      <c r="O2329" s="2"/>
    </row>
    <row r="2330" spans="15:15">
      <c r="O2330" s="2"/>
    </row>
    <row r="2331" spans="15:15">
      <c r="O2331" s="2"/>
    </row>
    <row r="2332" spans="15:15">
      <c r="O2332" s="2"/>
    </row>
    <row r="2333" spans="15:15">
      <c r="O2333" s="2"/>
    </row>
    <row r="2334" spans="15:15">
      <c r="O2334" s="2"/>
    </row>
    <row r="2335" spans="15:15">
      <c r="O2335" s="2"/>
    </row>
    <row r="2336" spans="15:15">
      <c r="O2336" s="2"/>
    </row>
    <row r="2337" spans="15:15">
      <c r="O2337" s="2"/>
    </row>
    <row r="2338" spans="15:15">
      <c r="O2338" s="2"/>
    </row>
    <row r="2339" spans="15:15">
      <c r="O2339" s="2"/>
    </row>
    <row r="2340" spans="15:15">
      <c r="O2340" s="2"/>
    </row>
    <row r="2341" spans="15:15">
      <c r="O2341" s="2"/>
    </row>
    <row r="2342" spans="15:15">
      <c r="O2342" s="2"/>
    </row>
    <row r="2343" spans="15:15">
      <c r="O2343" s="2"/>
    </row>
    <row r="2344" spans="15:15">
      <c r="O2344" s="2"/>
    </row>
    <row r="2345" spans="15:15">
      <c r="O2345" s="2"/>
    </row>
    <row r="2346" spans="15:15">
      <c r="O2346" s="2"/>
    </row>
    <row r="2347" spans="15:15">
      <c r="O2347" s="2"/>
    </row>
    <row r="2348" spans="15:15">
      <c r="O2348" s="2"/>
    </row>
    <row r="2349" spans="15:15">
      <c r="O2349" s="2"/>
    </row>
    <row r="2350" spans="15:15">
      <c r="O2350" s="2"/>
    </row>
    <row r="2351" spans="15:15">
      <c r="O2351" s="2"/>
    </row>
    <row r="2352" spans="15:15">
      <c r="O2352" s="2"/>
    </row>
    <row r="2353" spans="15:15">
      <c r="O2353" s="2"/>
    </row>
    <row r="2354" spans="15:15">
      <c r="O2354" s="2"/>
    </row>
    <row r="2355" spans="15:15">
      <c r="O2355" s="2"/>
    </row>
    <row r="2356" spans="15:15">
      <c r="O2356" s="2"/>
    </row>
    <row r="2357" spans="15:15">
      <c r="O2357" s="2"/>
    </row>
    <row r="2358" spans="15:15">
      <c r="O2358" s="2"/>
    </row>
    <row r="2359" spans="15:15">
      <c r="O2359" s="2"/>
    </row>
    <row r="2360" spans="15:15">
      <c r="O2360" s="2"/>
    </row>
    <row r="2361" spans="15:15">
      <c r="O2361" s="2"/>
    </row>
    <row r="2362" spans="15:15">
      <c r="O2362" s="2"/>
    </row>
    <row r="2363" spans="15:15">
      <c r="O2363" s="2"/>
    </row>
    <row r="2364" spans="15:15">
      <c r="O2364" s="2"/>
    </row>
    <row r="2365" spans="15:15">
      <c r="O2365" s="2"/>
    </row>
    <row r="2366" spans="15:15">
      <c r="O2366" s="2"/>
    </row>
    <row r="2367" spans="15:15">
      <c r="O2367" s="2"/>
    </row>
    <row r="2368" spans="15:15">
      <c r="O2368" s="2"/>
    </row>
    <row r="2369" spans="15:15">
      <c r="O2369" s="2"/>
    </row>
    <row r="2370" spans="15:15">
      <c r="O2370" s="2"/>
    </row>
    <row r="2371" spans="15:15">
      <c r="O2371" s="2"/>
    </row>
    <row r="2372" spans="15:15">
      <c r="O2372" s="2"/>
    </row>
    <row r="2373" spans="15:15">
      <c r="O2373" s="2"/>
    </row>
    <row r="2374" spans="15:15">
      <c r="O2374" s="2"/>
    </row>
    <row r="2375" spans="15:15">
      <c r="O2375" s="2"/>
    </row>
    <row r="2376" spans="15:15">
      <c r="O2376" s="2"/>
    </row>
    <row r="2377" spans="15:15">
      <c r="O2377" s="2"/>
    </row>
    <row r="2378" spans="15:15">
      <c r="O2378" s="2"/>
    </row>
    <row r="2379" spans="15:15">
      <c r="O2379" s="2"/>
    </row>
    <row r="2380" spans="15:15">
      <c r="O2380" s="2"/>
    </row>
    <row r="2381" spans="15:15">
      <c r="O2381" s="2"/>
    </row>
    <row r="2382" spans="15:15">
      <c r="O2382" s="2"/>
    </row>
    <row r="2383" spans="15:15">
      <c r="O2383" s="2"/>
    </row>
    <row r="2384" spans="15:15">
      <c r="O2384" s="2"/>
    </row>
    <row r="2385" spans="15:15">
      <c r="O2385" s="2"/>
    </row>
    <row r="2386" spans="15:15">
      <c r="O2386" s="2"/>
    </row>
    <row r="2387" spans="15:15">
      <c r="O2387" s="2"/>
    </row>
    <row r="2388" spans="15:15">
      <c r="O2388" s="2"/>
    </row>
    <row r="2389" spans="15:15">
      <c r="O2389" s="2"/>
    </row>
    <row r="2390" spans="15:15">
      <c r="O2390" s="2"/>
    </row>
    <row r="2391" spans="15:15">
      <c r="O2391" s="2"/>
    </row>
    <row r="2392" spans="15:15">
      <c r="O2392" s="2"/>
    </row>
    <row r="2393" spans="15:15">
      <c r="O2393" s="2"/>
    </row>
    <row r="2394" spans="15:15">
      <c r="O2394" s="2"/>
    </row>
    <row r="2395" spans="15:15">
      <c r="O2395" s="2"/>
    </row>
    <row r="2396" spans="15:15">
      <c r="O2396" s="2"/>
    </row>
    <row r="2397" spans="15:15">
      <c r="O2397" s="2"/>
    </row>
    <row r="2398" spans="15:15">
      <c r="O2398" s="2"/>
    </row>
    <row r="2399" spans="15:15">
      <c r="O2399" s="2"/>
    </row>
    <row r="2400" spans="15:15">
      <c r="O2400" s="2"/>
    </row>
    <row r="2401" spans="15:15">
      <c r="O2401" s="2"/>
    </row>
    <row r="2402" spans="15:15">
      <c r="O2402" s="2"/>
    </row>
    <row r="2403" spans="15:15">
      <c r="O2403" s="2"/>
    </row>
    <row r="2404" spans="15:15">
      <c r="O2404" s="2"/>
    </row>
    <row r="2405" spans="15:15">
      <c r="O2405" s="2"/>
    </row>
    <row r="2406" spans="15:15">
      <c r="O2406" s="2"/>
    </row>
    <row r="2407" spans="15:15">
      <c r="O2407" s="2"/>
    </row>
    <row r="2408" spans="15:15">
      <c r="O2408" s="2"/>
    </row>
    <row r="2409" spans="15:15">
      <c r="O2409" s="2"/>
    </row>
    <row r="2410" spans="15:15">
      <c r="O2410" s="2"/>
    </row>
    <row r="2411" spans="15:15">
      <c r="O2411" s="2"/>
    </row>
    <row r="2412" spans="15:15">
      <c r="O2412" s="2"/>
    </row>
    <row r="2413" spans="15:15">
      <c r="O2413" s="2"/>
    </row>
    <row r="2414" spans="15:15">
      <c r="O2414" s="2"/>
    </row>
    <row r="2415" spans="15:15">
      <c r="O2415" s="2"/>
    </row>
    <row r="2416" spans="15:15">
      <c r="O2416" s="2"/>
    </row>
    <row r="2417" spans="15:15">
      <c r="O2417" s="2"/>
    </row>
    <row r="2418" spans="15:15">
      <c r="O2418" s="2"/>
    </row>
    <row r="2419" spans="15:15">
      <c r="O2419" s="2"/>
    </row>
    <row r="2420" spans="15:15">
      <c r="O2420" s="2"/>
    </row>
    <row r="2421" spans="15:15">
      <c r="O2421" s="2"/>
    </row>
    <row r="2422" spans="15:15">
      <c r="O2422" s="2"/>
    </row>
    <row r="2423" spans="15:15">
      <c r="O2423" s="2"/>
    </row>
    <row r="2424" spans="15:15">
      <c r="O2424" s="2"/>
    </row>
    <row r="2425" spans="15:15">
      <c r="O2425" s="2"/>
    </row>
    <row r="2426" spans="15:15">
      <c r="O2426" s="2"/>
    </row>
    <row r="2427" spans="15:15">
      <c r="O2427" s="2"/>
    </row>
    <row r="2428" spans="15:15">
      <c r="O2428" s="2"/>
    </row>
    <row r="2429" spans="15:15">
      <c r="O2429" s="2"/>
    </row>
    <row r="2430" spans="15:15">
      <c r="O2430" s="2"/>
    </row>
    <row r="2431" spans="15:15">
      <c r="O2431" s="2"/>
    </row>
    <row r="2432" spans="15:15">
      <c r="O2432" s="2"/>
    </row>
    <row r="2433" spans="15:15">
      <c r="O2433" s="2"/>
    </row>
    <row r="2434" spans="15:15">
      <c r="O2434" s="2"/>
    </row>
    <row r="2435" spans="15:15">
      <c r="O2435" s="2"/>
    </row>
    <row r="2436" spans="15:15">
      <c r="O2436" s="2"/>
    </row>
    <row r="2437" spans="15:15">
      <c r="O2437" s="2"/>
    </row>
    <row r="2438" spans="15:15">
      <c r="O2438" s="2"/>
    </row>
    <row r="2439" spans="15:15">
      <c r="O2439" s="2"/>
    </row>
    <row r="2440" spans="15:15">
      <c r="O2440" s="2"/>
    </row>
    <row r="2441" spans="15:15">
      <c r="O2441" s="2"/>
    </row>
    <row r="2442" spans="15:15">
      <c r="O2442" s="2"/>
    </row>
    <row r="2443" spans="15:15">
      <c r="O2443" s="2"/>
    </row>
    <row r="2444" spans="15:15">
      <c r="O2444" s="2"/>
    </row>
    <row r="2445" spans="15:15">
      <c r="O2445" s="2"/>
    </row>
    <row r="2446" spans="15:15">
      <c r="O2446" s="2"/>
    </row>
    <row r="2447" spans="15:15">
      <c r="O2447" s="2"/>
    </row>
    <row r="2448" spans="15:15">
      <c r="O2448" s="2"/>
    </row>
    <row r="2449" spans="15:15">
      <c r="O2449" s="2"/>
    </row>
    <row r="2450" spans="15:15">
      <c r="O2450" s="2"/>
    </row>
    <row r="2451" spans="15:15">
      <c r="O2451" s="2"/>
    </row>
    <row r="2452" spans="15:15">
      <c r="O2452" s="2"/>
    </row>
    <row r="2453" spans="15:15">
      <c r="O2453" s="2"/>
    </row>
    <row r="2454" spans="15:15">
      <c r="O2454" s="2"/>
    </row>
    <row r="2455" spans="15:15">
      <c r="O2455" s="2"/>
    </row>
    <row r="2456" spans="15:15">
      <c r="O2456" s="2"/>
    </row>
    <row r="2457" spans="15:15">
      <c r="O2457" s="2"/>
    </row>
    <row r="2458" spans="15:15">
      <c r="O2458" s="2"/>
    </row>
    <row r="2459" spans="15:15">
      <c r="O2459" s="2"/>
    </row>
    <row r="2460" spans="15:15">
      <c r="O2460" s="2"/>
    </row>
    <row r="2461" spans="15:15">
      <c r="O2461" s="2"/>
    </row>
    <row r="2462" spans="15:15">
      <c r="O2462" s="2"/>
    </row>
    <row r="2463" spans="15:15">
      <c r="O2463" s="2"/>
    </row>
    <row r="2464" spans="15:15">
      <c r="O2464" s="2"/>
    </row>
    <row r="2465" spans="15:15">
      <c r="O2465" s="2"/>
    </row>
    <row r="2466" spans="15:15">
      <c r="O2466" s="2"/>
    </row>
    <row r="2467" spans="15:15">
      <c r="O2467" s="2"/>
    </row>
    <row r="2468" spans="15:15">
      <c r="O2468" s="2"/>
    </row>
    <row r="2469" spans="15:15">
      <c r="O2469" s="2"/>
    </row>
    <row r="2470" spans="15:15">
      <c r="O2470" s="2"/>
    </row>
    <row r="2471" spans="15:15">
      <c r="O2471" s="2"/>
    </row>
    <row r="2472" spans="15:15">
      <c r="O2472" s="2"/>
    </row>
    <row r="2473" spans="15:15">
      <c r="O2473" s="2"/>
    </row>
    <row r="2474" spans="15:15">
      <c r="O2474" s="2"/>
    </row>
    <row r="2475" spans="15:15">
      <c r="O2475" s="2"/>
    </row>
    <row r="2476" spans="15:15">
      <c r="O2476" s="2"/>
    </row>
    <row r="2477" spans="15:15">
      <c r="O2477" s="2"/>
    </row>
    <row r="2478" spans="15:15">
      <c r="O2478" s="2"/>
    </row>
    <row r="2479" spans="15:15">
      <c r="O2479" s="2"/>
    </row>
    <row r="2480" spans="15:15">
      <c r="O2480" s="2"/>
    </row>
    <row r="2481" spans="15:15">
      <c r="O2481" s="2"/>
    </row>
    <row r="2482" spans="15:15">
      <c r="O2482" s="2"/>
    </row>
    <row r="2483" spans="15:15">
      <c r="O2483" s="2"/>
    </row>
    <row r="2484" spans="15:15">
      <c r="O2484" s="2"/>
    </row>
    <row r="2485" spans="15:15">
      <c r="O2485" s="2"/>
    </row>
    <row r="2486" spans="15:15">
      <c r="O2486" s="2"/>
    </row>
    <row r="2487" spans="15:15">
      <c r="O2487" s="2"/>
    </row>
    <row r="2488" spans="15:15">
      <c r="O2488" s="2"/>
    </row>
    <row r="2489" spans="15:15">
      <c r="O2489" s="2"/>
    </row>
    <row r="2490" spans="15:15">
      <c r="O2490" s="2"/>
    </row>
    <row r="2491" spans="15:15">
      <c r="O2491" s="2"/>
    </row>
    <row r="2492" spans="15:15">
      <c r="O2492" s="2"/>
    </row>
    <row r="2493" spans="15:15">
      <c r="O2493" s="2"/>
    </row>
    <row r="2494" spans="15:15">
      <c r="O2494" s="2"/>
    </row>
    <row r="2495" spans="15:15">
      <c r="O2495" s="2"/>
    </row>
    <row r="2496" spans="15:15">
      <c r="O2496" s="2"/>
    </row>
    <row r="2497" spans="15:15">
      <c r="O2497" s="2"/>
    </row>
    <row r="2498" spans="15:15">
      <c r="O2498" s="2"/>
    </row>
    <row r="2499" spans="15:15">
      <c r="O2499" s="2"/>
    </row>
    <row r="2500" spans="15:15">
      <c r="O2500" s="2"/>
    </row>
    <row r="2501" spans="15:15">
      <c r="O2501" s="2"/>
    </row>
    <row r="2502" spans="15:15">
      <c r="O2502" s="2"/>
    </row>
    <row r="2503" spans="15:15">
      <c r="O2503" s="2"/>
    </row>
    <row r="2504" spans="15:15">
      <c r="O2504" s="2"/>
    </row>
    <row r="2505" spans="15:15">
      <c r="O2505" s="2"/>
    </row>
    <row r="2506" spans="15:15">
      <c r="O2506" s="2"/>
    </row>
    <row r="2507" spans="15:15">
      <c r="O2507" s="2"/>
    </row>
    <row r="2508" spans="15:15">
      <c r="O2508" s="2"/>
    </row>
    <row r="2509" spans="15:15">
      <c r="O2509" s="2"/>
    </row>
    <row r="2510" spans="15:15">
      <c r="O2510" s="2"/>
    </row>
    <row r="2511" spans="15:15">
      <c r="O2511" s="2"/>
    </row>
    <row r="2512" spans="15:15">
      <c r="O2512" s="2"/>
    </row>
    <row r="2513" spans="15:15">
      <c r="O2513" s="2"/>
    </row>
    <row r="2514" spans="15:15">
      <c r="O2514" s="2"/>
    </row>
    <row r="2515" spans="15:15">
      <c r="O2515" s="2"/>
    </row>
    <row r="2516" spans="15:15">
      <c r="O2516" s="2"/>
    </row>
    <row r="2517" spans="15:15">
      <c r="O2517" s="2"/>
    </row>
    <row r="2518" spans="15:15">
      <c r="O2518" s="2"/>
    </row>
    <row r="2519" spans="15:15">
      <c r="O2519" s="2"/>
    </row>
    <row r="2520" spans="15:15">
      <c r="O2520" s="2"/>
    </row>
    <row r="2521" spans="15:15">
      <c r="O2521" s="2"/>
    </row>
    <row r="2522" spans="15:15">
      <c r="O2522" s="2"/>
    </row>
    <row r="2523" spans="15:15">
      <c r="O2523" s="2"/>
    </row>
    <row r="2524" spans="15:15">
      <c r="O2524" s="2"/>
    </row>
    <row r="2525" spans="15:15">
      <c r="O2525" s="2"/>
    </row>
    <row r="2526" spans="15:15">
      <c r="O2526" s="2"/>
    </row>
    <row r="2527" spans="15:15">
      <c r="O2527" s="2"/>
    </row>
    <row r="2528" spans="15:15">
      <c r="O2528" s="2"/>
    </row>
    <row r="2529" spans="15:15">
      <c r="O2529" s="2"/>
    </row>
    <row r="2530" spans="15:15">
      <c r="O2530" s="2"/>
    </row>
    <row r="2531" spans="15:15">
      <c r="O2531" s="2"/>
    </row>
    <row r="2532" spans="15:15">
      <c r="O2532" s="2"/>
    </row>
    <row r="2533" spans="15:15">
      <c r="O2533" s="2"/>
    </row>
    <row r="2534" spans="15:15">
      <c r="O2534" s="2"/>
    </row>
    <row r="2535" spans="15:15">
      <c r="O2535" s="2"/>
    </row>
    <row r="2536" spans="15:15">
      <c r="O2536" s="2"/>
    </row>
    <row r="2537" spans="15:15">
      <c r="O2537" s="2"/>
    </row>
    <row r="2538" spans="15:15">
      <c r="O2538" s="2"/>
    </row>
    <row r="2539" spans="15:15">
      <c r="O2539" s="2"/>
    </row>
    <row r="2540" spans="15:15">
      <c r="O2540" s="2"/>
    </row>
    <row r="2541" spans="15:15">
      <c r="O2541" s="2"/>
    </row>
    <row r="2542" spans="15:15">
      <c r="O2542" s="2"/>
    </row>
    <row r="2543" spans="15:15">
      <c r="O2543" s="2"/>
    </row>
    <row r="2544" spans="15:15">
      <c r="O2544" s="2"/>
    </row>
    <row r="2545" spans="15:15">
      <c r="O2545" s="2"/>
    </row>
    <row r="2546" spans="15:15">
      <c r="O2546" s="2"/>
    </row>
    <row r="2547" spans="15:15">
      <c r="O2547" s="2"/>
    </row>
    <row r="2548" spans="15:15">
      <c r="O2548" s="2"/>
    </row>
    <row r="2549" spans="15:15">
      <c r="O2549" s="2"/>
    </row>
    <row r="2550" spans="15:15">
      <c r="O2550" s="2"/>
    </row>
    <row r="2551" spans="15:15">
      <c r="O2551" s="2"/>
    </row>
    <row r="2552" spans="15:15">
      <c r="O2552" s="2"/>
    </row>
    <row r="2553" spans="15:15">
      <c r="O2553" s="2"/>
    </row>
    <row r="2554" spans="15:15">
      <c r="O2554" s="2"/>
    </row>
    <row r="2555" spans="15:15">
      <c r="O2555" s="2"/>
    </row>
    <row r="2556" spans="15:15">
      <c r="O2556" s="2"/>
    </row>
    <row r="2557" spans="15:15">
      <c r="O2557" s="2"/>
    </row>
    <row r="2558" spans="15:15">
      <c r="O2558" s="2"/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K12" sqref="K12"/>
    </sheetView>
  </sheetViews>
  <sheetFormatPr defaultColWidth="11.42578125" defaultRowHeight="12.75"/>
  <cols>
    <col min="1" max="1" width="7.5703125" bestFit="1" customWidth="1"/>
    <col min="2" max="2" width="19.7109375" customWidth="1"/>
    <col min="3" max="3" width="20.42578125" bestFit="1" customWidth="1"/>
    <col min="4" max="4" width="23.85546875" customWidth="1"/>
    <col min="5" max="5" width="16.5703125" customWidth="1"/>
    <col min="6" max="6" width="18" bestFit="1" customWidth="1"/>
    <col min="7" max="7" width="19.140625" customWidth="1"/>
    <col min="8" max="8" width="20.42578125" bestFit="1" customWidth="1"/>
    <col min="9" max="9" width="17.42578125" bestFit="1" customWidth="1"/>
  </cols>
  <sheetData>
    <row r="1" spans="1:9" ht="15.75">
      <c r="A1" s="46" t="s">
        <v>309</v>
      </c>
      <c r="B1" s="46" t="s">
        <v>310</v>
      </c>
      <c r="C1" s="47" t="s">
        <v>311</v>
      </c>
      <c r="D1" s="47" t="s">
        <v>312</v>
      </c>
    </row>
    <row r="2" spans="1:9" ht="15.75">
      <c r="A2" s="48" t="s">
        <v>191</v>
      </c>
      <c r="B2" s="49">
        <v>422.61</v>
      </c>
      <c r="C2" s="50">
        <v>392.2</v>
      </c>
      <c r="D2" s="50">
        <v>262.60000000000002</v>
      </c>
    </row>
    <row r="3" spans="1:9" ht="15.75">
      <c r="A3" s="48" t="s">
        <v>190</v>
      </c>
      <c r="B3" s="49">
        <v>311.24</v>
      </c>
      <c r="C3" s="50">
        <v>318.2</v>
      </c>
      <c r="D3" s="50" t="s">
        <v>192</v>
      </c>
    </row>
    <row r="4" spans="1:9" ht="15.75">
      <c r="A4" s="48" t="s">
        <v>189</v>
      </c>
      <c r="B4" s="49">
        <v>360.08</v>
      </c>
      <c r="C4" s="50">
        <v>467.7</v>
      </c>
      <c r="D4" s="50">
        <v>319.2</v>
      </c>
    </row>
    <row r="5" spans="1:9" ht="15.75">
      <c r="A5" s="48" t="s">
        <v>188</v>
      </c>
      <c r="B5" s="49">
        <v>360.08</v>
      </c>
      <c r="C5" s="50">
        <v>281.8</v>
      </c>
      <c r="D5" s="50">
        <v>319.2</v>
      </c>
    </row>
    <row r="6" spans="1:9" ht="15.75">
      <c r="A6" s="48" t="s">
        <v>186</v>
      </c>
      <c r="B6" s="49">
        <v>350.88</v>
      </c>
      <c r="C6" s="50">
        <v>321.7</v>
      </c>
      <c r="D6" s="50">
        <v>262.60000000000002</v>
      </c>
    </row>
    <row r="7" spans="1:9" ht="15.75">
      <c r="A7" s="48" t="s">
        <v>185</v>
      </c>
      <c r="B7" s="49">
        <v>379.96</v>
      </c>
      <c r="C7" s="50">
        <v>354.6</v>
      </c>
      <c r="D7" s="50">
        <v>262.60000000000002</v>
      </c>
    </row>
    <row r="8" spans="1:9" ht="15.75">
      <c r="A8" s="48" t="s">
        <v>119</v>
      </c>
      <c r="B8" s="49">
        <v>341.79</v>
      </c>
      <c r="C8" s="50">
        <v>330.9</v>
      </c>
      <c r="D8" s="50" t="s">
        <v>192</v>
      </c>
    </row>
    <row r="9" spans="1:9" ht="15.75">
      <c r="A9" s="48" t="s">
        <v>118</v>
      </c>
      <c r="B9" s="49">
        <v>429.17</v>
      </c>
      <c r="C9" s="50">
        <v>731.6</v>
      </c>
      <c r="D9" s="50" t="s">
        <v>192</v>
      </c>
    </row>
    <row r="10" spans="1:9" ht="15.75">
      <c r="A10" s="48" t="s">
        <v>72</v>
      </c>
      <c r="B10" s="49">
        <v>268.04000000000002</v>
      </c>
      <c r="C10" s="50">
        <v>220.6</v>
      </c>
      <c r="D10" s="50">
        <v>182.6</v>
      </c>
    </row>
    <row r="11" spans="1:9" ht="15.75">
      <c r="A11" s="48" t="s">
        <v>70</v>
      </c>
      <c r="B11" s="49">
        <v>327.89</v>
      </c>
      <c r="C11" s="50">
        <v>337.8</v>
      </c>
      <c r="D11" s="50">
        <v>319.2</v>
      </c>
    </row>
    <row r="12" spans="1:9" ht="15.75">
      <c r="A12" s="51"/>
      <c r="B12" s="52"/>
      <c r="C12" s="53"/>
      <c r="D12" s="53"/>
    </row>
    <row r="13" spans="1:9" ht="15.75">
      <c r="A13" s="54" t="s">
        <v>313</v>
      </c>
      <c r="B13" s="55" t="s">
        <v>314</v>
      </c>
      <c r="C13" s="56" t="s">
        <v>315</v>
      </c>
      <c r="D13" s="56" t="s">
        <v>316</v>
      </c>
      <c r="E13" s="57" t="s">
        <v>317</v>
      </c>
      <c r="F13" s="57" t="s">
        <v>318</v>
      </c>
      <c r="G13" s="57" t="s">
        <v>319</v>
      </c>
      <c r="H13" s="57" t="s">
        <v>320</v>
      </c>
      <c r="I13" s="57" t="s">
        <v>321</v>
      </c>
    </row>
    <row r="14" spans="1:9" ht="15.75">
      <c r="A14" s="54" t="s">
        <v>322</v>
      </c>
      <c r="B14" s="49" t="s">
        <v>192</v>
      </c>
      <c r="C14" s="50" t="s">
        <v>192</v>
      </c>
      <c r="D14" s="50">
        <v>0.5</v>
      </c>
      <c r="E14" s="58" t="s">
        <v>192</v>
      </c>
      <c r="F14" s="58" t="s">
        <v>192</v>
      </c>
      <c r="G14" s="58" t="s">
        <v>192</v>
      </c>
      <c r="H14" s="58" t="s">
        <v>192</v>
      </c>
      <c r="I14" s="58" t="s">
        <v>192</v>
      </c>
    </row>
    <row r="16" spans="1:9" ht="31.5">
      <c r="A16" s="46" t="s">
        <v>309</v>
      </c>
      <c r="B16" s="46" t="s">
        <v>323</v>
      </c>
      <c r="C16" s="54" t="s">
        <v>324</v>
      </c>
      <c r="D16" s="59" t="s">
        <v>325</v>
      </c>
      <c r="E16" s="59" t="s">
        <v>326</v>
      </c>
      <c r="F16" s="46" t="s">
        <v>327</v>
      </c>
      <c r="G16" s="46" t="s">
        <v>328</v>
      </c>
      <c r="H16" s="46" t="s">
        <v>329</v>
      </c>
      <c r="I16" s="46" t="s">
        <v>330</v>
      </c>
    </row>
    <row r="17" spans="1:9" ht="15.75">
      <c r="A17" s="48" t="s">
        <v>191</v>
      </c>
      <c r="B17" s="49">
        <v>422.61</v>
      </c>
      <c r="C17" s="60">
        <v>17</v>
      </c>
      <c r="D17" s="61">
        <f>186/2160</f>
        <v>8.611111111111111E-2</v>
      </c>
      <c r="E17" s="61">
        <f>(ABS(D17-1/7))*700</f>
        <v>39.722222222222214</v>
      </c>
      <c r="F17" s="62">
        <f t="shared" ref="F17:F26" si="0">(E17+OLE_LINK2)/100</f>
        <v>0.56722222222222218</v>
      </c>
      <c r="G17" s="63">
        <f>B17*F17</f>
        <v>239.71378333333331</v>
      </c>
      <c r="H17" s="58">
        <v>0.5</v>
      </c>
      <c r="I17" s="64">
        <f>G17*H17</f>
        <v>119.85689166666666</v>
      </c>
    </row>
    <row r="18" spans="1:9" ht="15.75">
      <c r="A18" s="48" t="s">
        <v>190</v>
      </c>
      <c r="B18" s="49">
        <v>311.24</v>
      </c>
      <c r="C18" s="60">
        <v>17</v>
      </c>
      <c r="D18" s="61">
        <f>95/1160</f>
        <v>8.1896551724137928E-2</v>
      </c>
      <c r="E18" s="61">
        <f t="shared" ref="E18:E26" si="1">(ABS(D18-1/7))*700</f>
        <v>42.672413793103445</v>
      </c>
      <c r="F18" s="62">
        <f t="shared" si="0"/>
        <v>0.5967241379310344</v>
      </c>
      <c r="G18" s="63">
        <f t="shared" ref="G18:G26" si="2">B18*F18</f>
        <v>185.72442068965515</v>
      </c>
      <c r="H18" s="58">
        <v>0.5</v>
      </c>
      <c r="I18" s="64">
        <f t="shared" ref="I18:I26" si="3">G18*H18</f>
        <v>92.862210344827574</v>
      </c>
    </row>
    <row r="19" spans="1:9" ht="15.75">
      <c r="A19" s="48" t="s">
        <v>189</v>
      </c>
      <c r="B19" s="49">
        <v>360.08</v>
      </c>
      <c r="C19" s="60">
        <v>17</v>
      </c>
      <c r="D19" s="61">
        <f>95/1560</f>
        <v>6.0897435897435896E-2</v>
      </c>
      <c r="E19" s="61">
        <f t="shared" si="1"/>
        <v>57.371794871794862</v>
      </c>
      <c r="F19" s="62">
        <f t="shared" si="0"/>
        <v>0.74371794871794861</v>
      </c>
      <c r="G19" s="63">
        <f t="shared" si="2"/>
        <v>267.79795897435895</v>
      </c>
      <c r="H19" s="58">
        <v>0.5</v>
      </c>
      <c r="I19" s="64">
        <f t="shared" si="3"/>
        <v>133.89897948717947</v>
      </c>
    </row>
    <row r="20" spans="1:9" ht="15.75">
      <c r="A20" s="48" t="s">
        <v>188</v>
      </c>
      <c r="B20" s="49">
        <v>360.08</v>
      </c>
      <c r="C20" s="60">
        <v>17</v>
      </c>
      <c r="D20" s="61">
        <f>185/1560</f>
        <v>0.11858974358974358</v>
      </c>
      <c r="E20" s="61">
        <f t="shared" si="1"/>
        <v>16.987179487179485</v>
      </c>
      <c r="F20" s="62">
        <f t="shared" si="0"/>
        <v>0.33987179487179486</v>
      </c>
      <c r="G20" s="63">
        <f t="shared" si="2"/>
        <v>122.38103589743589</v>
      </c>
      <c r="H20" s="58">
        <v>0.5</v>
      </c>
      <c r="I20" s="64">
        <f t="shared" si="3"/>
        <v>61.190517948717947</v>
      </c>
    </row>
    <row r="21" spans="1:9" ht="15.75">
      <c r="A21" s="48" t="s">
        <v>186</v>
      </c>
      <c r="B21" s="49">
        <v>350.88</v>
      </c>
      <c r="C21" s="60">
        <v>17</v>
      </c>
      <c r="D21" s="61">
        <f>115/1480</f>
        <v>7.77027027027027E-2</v>
      </c>
      <c r="E21" s="61">
        <f t="shared" si="1"/>
        <v>45.608108108108105</v>
      </c>
      <c r="F21" s="62">
        <f t="shared" si="0"/>
        <v>0.62608108108108107</v>
      </c>
      <c r="G21" s="63">
        <f t="shared" si="2"/>
        <v>219.67932972972972</v>
      </c>
      <c r="H21" s="58">
        <v>0.5</v>
      </c>
      <c r="I21" s="64">
        <f t="shared" si="3"/>
        <v>109.83966486486486</v>
      </c>
    </row>
    <row r="22" spans="1:9" ht="15.75">
      <c r="A22" s="48" t="s">
        <v>185</v>
      </c>
      <c r="B22" s="49">
        <v>379.96</v>
      </c>
      <c r="C22" s="60">
        <v>17</v>
      </c>
      <c r="D22" s="61">
        <f>115/1740</f>
        <v>6.6091954022988508E-2</v>
      </c>
      <c r="E22" s="61">
        <f t="shared" si="1"/>
        <v>53.735632183908038</v>
      </c>
      <c r="F22" s="62">
        <f t="shared" si="0"/>
        <v>0.70735632183908037</v>
      </c>
      <c r="G22" s="63">
        <f t="shared" si="2"/>
        <v>268.76710804597695</v>
      </c>
      <c r="H22" s="58">
        <v>0.5</v>
      </c>
      <c r="I22" s="64">
        <f t="shared" si="3"/>
        <v>134.38355402298848</v>
      </c>
    </row>
    <row r="23" spans="1:9" ht="15.75">
      <c r="A23" s="48" t="s">
        <v>119</v>
      </c>
      <c r="B23" s="49">
        <v>341.79</v>
      </c>
      <c r="C23" s="60">
        <v>17</v>
      </c>
      <c r="D23" s="61">
        <f>95/1360</f>
        <v>6.985294117647059E-2</v>
      </c>
      <c r="E23" s="61">
        <f t="shared" si="1"/>
        <v>51.10294117647058</v>
      </c>
      <c r="F23" s="62">
        <f t="shared" si="0"/>
        <v>0.68102941176470577</v>
      </c>
      <c r="G23" s="63">
        <f t="shared" si="2"/>
        <v>232.7690426470588</v>
      </c>
      <c r="H23" s="58">
        <v>0.5</v>
      </c>
      <c r="I23" s="64">
        <f t="shared" si="3"/>
        <v>116.3845213235294</v>
      </c>
    </row>
    <row r="24" spans="1:9" ht="15.75">
      <c r="A24" s="48" t="s">
        <v>118</v>
      </c>
      <c r="B24" s="49">
        <v>429.17</v>
      </c>
      <c r="C24" s="60">
        <v>17</v>
      </c>
      <c r="D24" s="61">
        <f>95/2160</f>
        <v>4.3981481481481483E-2</v>
      </c>
      <c r="E24" s="61">
        <f t="shared" si="1"/>
        <v>69.212962962962962</v>
      </c>
      <c r="F24" s="62">
        <f t="shared" si="0"/>
        <v>0.86212962962962958</v>
      </c>
      <c r="G24" s="63">
        <f t="shared" si="2"/>
        <v>370.00017314814812</v>
      </c>
      <c r="H24" s="58">
        <v>0.5</v>
      </c>
      <c r="I24" s="64">
        <f t="shared" si="3"/>
        <v>185.00008657407406</v>
      </c>
    </row>
    <row r="25" spans="1:9" ht="15.75">
      <c r="A25" s="48" t="s">
        <v>72</v>
      </c>
      <c r="B25" s="49">
        <v>268.04000000000002</v>
      </c>
      <c r="C25" s="60">
        <v>17</v>
      </c>
      <c r="D25" s="61">
        <f>90/830</f>
        <v>0.10843373493975904</v>
      </c>
      <c r="E25" s="61">
        <f t="shared" si="1"/>
        <v>24.096385542168669</v>
      </c>
      <c r="F25" s="62">
        <f t="shared" si="0"/>
        <v>0.41096385542168667</v>
      </c>
      <c r="G25" s="63">
        <f t="shared" si="2"/>
        <v>110.15475180722891</v>
      </c>
      <c r="H25" s="58">
        <v>0.5</v>
      </c>
      <c r="I25" s="64">
        <f t="shared" si="3"/>
        <v>55.077375903614453</v>
      </c>
    </row>
    <row r="26" spans="1:9" ht="15.75">
      <c r="A26" s="48" t="s">
        <v>70</v>
      </c>
      <c r="B26" s="49">
        <v>327.89</v>
      </c>
      <c r="C26" s="60">
        <v>17</v>
      </c>
      <c r="D26" s="61">
        <f>90/1250</f>
        <v>7.1999999999999995E-2</v>
      </c>
      <c r="E26" s="61">
        <f t="shared" si="1"/>
        <v>49.6</v>
      </c>
      <c r="F26" s="62">
        <f t="shared" si="0"/>
        <v>0.66599999999999993</v>
      </c>
      <c r="G26" s="63">
        <f t="shared" si="2"/>
        <v>218.37473999999997</v>
      </c>
      <c r="H26" s="58">
        <v>0.5</v>
      </c>
      <c r="I26" s="64">
        <f t="shared" si="3"/>
        <v>109.18736999999999</v>
      </c>
    </row>
    <row r="28" spans="1:9" ht="31.5">
      <c r="A28" s="46" t="s">
        <v>309</v>
      </c>
      <c r="B28" s="46" t="s">
        <v>311</v>
      </c>
      <c r="C28" s="46" t="s">
        <v>329</v>
      </c>
      <c r="D28" s="46" t="s">
        <v>331</v>
      </c>
    </row>
    <row r="29" spans="1:9" ht="15.75">
      <c r="A29" s="48" t="s">
        <v>191</v>
      </c>
      <c r="B29" s="65">
        <v>392.2</v>
      </c>
      <c r="C29" s="58">
        <v>0.5</v>
      </c>
      <c r="D29" s="66">
        <f>B29*C29</f>
        <v>196.1</v>
      </c>
    </row>
    <row r="30" spans="1:9" ht="15.75">
      <c r="A30" s="48" t="s">
        <v>190</v>
      </c>
      <c r="B30" s="65">
        <v>318.2</v>
      </c>
      <c r="C30" s="58">
        <v>0.5</v>
      </c>
      <c r="D30" s="66">
        <f t="shared" ref="D30:D38" si="4">B30*C30</f>
        <v>159.1</v>
      </c>
    </row>
    <row r="31" spans="1:9" ht="15.75">
      <c r="A31" s="48" t="s">
        <v>189</v>
      </c>
      <c r="B31" s="65">
        <v>467.7</v>
      </c>
      <c r="C31" s="58">
        <v>0.5</v>
      </c>
      <c r="D31" s="66">
        <f t="shared" si="4"/>
        <v>233.85</v>
      </c>
    </row>
    <row r="32" spans="1:9" ht="15.75">
      <c r="A32" s="48" t="s">
        <v>188</v>
      </c>
      <c r="B32" s="65">
        <v>281.8</v>
      </c>
      <c r="C32" s="58">
        <v>0.5</v>
      </c>
      <c r="D32" s="66">
        <f t="shared" si="4"/>
        <v>140.9</v>
      </c>
    </row>
    <row r="33" spans="1:4" ht="15.75">
      <c r="A33" s="48" t="s">
        <v>186</v>
      </c>
      <c r="B33" s="65">
        <v>321.7</v>
      </c>
      <c r="C33" s="58">
        <v>0.5</v>
      </c>
      <c r="D33" s="66">
        <f t="shared" si="4"/>
        <v>160.85</v>
      </c>
    </row>
    <row r="34" spans="1:4" ht="15.75">
      <c r="A34" s="48" t="s">
        <v>185</v>
      </c>
      <c r="B34" s="65">
        <v>354.6</v>
      </c>
      <c r="C34" s="58">
        <v>0.5</v>
      </c>
      <c r="D34" s="66">
        <f t="shared" si="4"/>
        <v>177.3</v>
      </c>
    </row>
    <row r="35" spans="1:4" ht="15.75">
      <c r="A35" s="48" t="s">
        <v>119</v>
      </c>
      <c r="B35" s="65">
        <v>330.9</v>
      </c>
      <c r="C35" s="58">
        <v>0.5</v>
      </c>
      <c r="D35" s="66">
        <f t="shared" si="4"/>
        <v>165.45</v>
      </c>
    </row>
    <row r="36" spans="1:4" ht="15.75">
      <c r="A36" s="48" t="s">
        <v>118</v>
      </c>
      <c r="B36" s="65">
        <v>731.6</v>
      </c>
      <c r="C36" s="58">
        <v>0.5</v>
      </c>
      <c r="D36" s="66">
        <f t="shared" si="4"/>
        <v>365.8</v>
      </c>
    </row>
    <row r="37" spans="1:4" ht="15.75">
      <c r="A37" s="48" t="s">
        <v>72</v>
      </c>
      <c r="B37" s="65">
        <v>220.6</v>
      </c>
      <c r="C37" s="58">
        <v>0.5</v>
      </c>
      <c r="D37" s="66">
        <f t="shared" si="4"/>
        <v>110.3</v>
      </c>
    </row>
    <row r="38" spans="1:4" ht="15.75">
      <c r="A38" s="48" t="s">
        <v>70</v>
      </c>
      <c r="B38" s="65">
        <v>337.8</v>
      </c>
      <c r="C38" s="58">
        <v>0.5</v>
      </c>
      <c r="D38" s="66">
        <f t="shared" si="4"/>
        <v>168.9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F12" sqref="F12"/>
    </sheetView>
  </sheetViews>
  <sheetFormatPr defaultColWidth="11.42578125" defaultRowHeight="12.75"/>
  <cols>
    <col min="1" max="1" width="14.7109375" bestFit="1" customWidth="1"/>
    <col min="2" max="2" width="10.140625" bestFit="1" customWidth="1"/>
    <col min="3" max="3" width="14.7109375" bestFit="1" customWidth="1"/>
    <col min="4" max="4" width="10.140625" bestFit="1" customWidth="1"/>
    <col min="5" max="5" width="14.7109375" bestFit="1" customWidth="1"/>
    <col min="6" max="6" width="10.140625" bestFit="1" customWidth="1"/>
    <col min="7" max="7" width="14.7109375" customWidth="1"/>
    <col min="8" max="8" width="10.140625" customWidth="1"/>
    <col min="9" max="9" width="14.7109375" customWidth="1"/>
    <col min="10" max="10" width="10.140625" customWidth="1"/>
    <col min="11" max="11" width="0.7109375" customWidth="1"/>
    <col min="13" max="19" width="7.7109375" customWidth="1"/>
  </cols>
  <sheetData>
    <row r="1" spans="1:19">
      <c r="A1" s="67" t="s">
        <v>332</v>
      </c>
      <c r="B1" s="67" t="s">
        <v>333</v>
      </c>
      <c r="C1" s="67" t="s">
        <v>332</v>
      </c>
      <c r="D1" s="67" t="s">
        <v>333</v>
      </c>
      <c r="E1" s="67" t="s">
        <v>332</v>
      </c>
      <c r="F1" s="67" t="s">
        <v>333</v>
      </c>
      <c r="G1" s="68" t="s">
        <v>332</v>
      </c>
      <c r="H1" s="68" t="s">
        <v>333</v>
      </c>
      <c r="I1" s="68" t="s">
        <v>332</v>
      </c>
      <c r="J1" s="68" t="s">
        <v>333</v>
      </c>
      <c r="K1" s="69"/>
      <c r="Q1" s="67"/>
      <c r="R1" s="67"/>
    </row>
    <row r="2" spans="1:19" ht="15">
      <c r="A2" s="70">
        <v>396208002</v>
      </c>
      <c r="B2" s="70">
        <v>198</v>
      </c>
      <c r="C2" s="70"/>
      <c r="D2" s="70"/>
      <c r="E2" s="70"/>
      <c r="F2" s="70"/>
      <c r="G2" s="71"/>
      <c r="H2" s="71"/>
      <c r="I2" s="71"/>
      <c r="J2" s="71"/>
      <c r="K2" s="72"/>
      <c r="L2" s="37">
        <v>390856561</v>
      </c>
      <c r="M2" s="19">
        <v>20</v>
      </c>
      <c r="N2" s="73">
        <f>IF(A$2=$L2,B$2)+IF(A$3=$L2,B$3)+IF(A$4=$L2,B$4)+IF(A$5=$L2,B$5)+IF(A$6=$L2,B$6)+IF(A$7=$L2,B$7)+IF(A$8=$L2,B$8)+IF(A$9=$L2,B$9)+IF(A$10=$L2,B$10)+IF(A$11=$L2,B$11)+IF(A$12=$L2,B$12)+IF(A$13=$L2,B$13)+IF(A$14=$L2,B$14)+IF(A$15=$L2,B$15)+IF(A$16=$L2,B$16)+IF(A$17=$L2,B$17)+IF(A$18=$L2,B$18)+IF(A$19=$L2,B$19)+IF(A$20=$L2,B$20)+IF(A$21=$L2,B$21)+IF(A$22=$L2,B$22)+IF(A$23=$L2,B$23)+IF(A$24=$L2,B$24)+IF(A$25=$L2,B$25)+IF(A$26=$L2,B$26)+IF(A$27=$L2,B$27)+IF(A$28=$L2,B$28)+IF(A$29=$L2,B$29)+IF(A$30=$L2,B$30)</f>
        <v>0</v>
      </c>
      <c r="O2" s="74">
        <f>IF(C$2=L2,D$2)+IF(C$3=L2,D$3)+IF(C$4=L2,D$4)+IF(C$5=L2,D$5)+IF(C$6=L2,D$6)+IF(C$7=L2,D$7)+IF(C$8=L2,D$8)+IF(C$9=L2,D$9)+IF(C$10=L2,D$10)+IF(C$11=L2,D$11)+IF(C$12=L2,D$12)+IF(C$13=L2,D$13)+IF(C$14=L2,D$14)+IF(C$15=L2,D$15)+IF(C$16=L2,D$16)+IF(C$17=L2,D$17)+IF(C$18=L2,D$18)+IF(C$19=L2,D$19)+IF(C$20=L2,D$20)+IF(C$21=L2,D$21)+IF(C$22=L2,D$22)+IF(C$23=L2,D$23)+IF(C$24=L2,D$24)+IF(C$25=L2,D$25)+IF(C$26=L2,D$26)+IF(C$27=L2,D$27)+IF(C$28=L2,D$28)+IF(C$29=L2,D$29)+IF(C$30=L2,D$30)</f>
        <v>0</v>
      </c>
      <c r="P2" s="75">
        <f>IF(E$2=$L2,F$2)+IF(E$3=$L2,F$3)+IF(E$4=$L2,F$4)+IF(E$5=$L2,F$5)+IF(E$6=$L2,F$6)+IF(E$7=$L2,F$7)+IF(E$8=$L2,F$8)+IF(E$9=$L2,F$9)+IF(E$10=$L2,F$10)+IF(E$11=$L2,F$11)+IF(E$12=$L2,F$12)+IF(E$13=$L2,F$13)+IF(E$14=$L2,F$14)+IF(E$15=$L2,F$15)+IF(E$16=$L2,F$16)+IF(E$17=$L2,F$17)+IF(E$18=$L2,F$18)+IF(E$19=$L2,F$19)+IF(E$20=$L2,F$20)+IF(E$21=$L2,F$21)+IF(E$22=$L2,F$22)+IF(E$23=$L2,F$23)+IF(E$24=$L2,F$24)+IF(E$25=$L2,F$25)+IF(E$26=$L2,F$26)+IF(E$27=$L2,F$27)+IF(E$28=$L2,F$28)+IF(E$29=$L2,F$29)+IF(E$30=$L2,F$30)</f>
        <v>0</v>
      </c>
      <c r="Q2" s="76">
        <f>IF(G$2=$L2,H$2)+IF(G$3=$L2,H$3)+IF(G$4=$L2,H$4)+IF(G$5=$L2,H$5)+IF(G$6=$L2,H$6)+IF(G$7=$L2,H$7)+IF(G$8=$L2,H$8)+IF(G$9=$L2,H$9)+IF(G$10=$L2,H$10)+IF(G$11=$L2,H$11)+IF(G$12=$L2,H$12)+IF(G$13=$L2,H$13)+IF(G$14=$L2,H$14)+IF(G$15=$L2,H$15)+IF(G$16=$L2,H$16)+IF(G$17=$L2,H$17)+IF(G$18=$L2,H$18)+IF(G$19=$L2,H$19)+IF(G$20=$L2,H$20)+IF(G$21=$L2,H$21)+IF(G$22=$L2,H$22)+IF(G$23=$L2,H$23)+IF(G$24=$L2,H$24)+IF(G$25=$L2,H$25)+IF(G$26=$L2,H$26)+IF(G$27=$L2,H$27)+IF(G$28=$L2,H$28)+IF(G$29=$L2,H$29)+IF(G$30=$L2,H$30)</f>
        <v>0</v>
      </c>
      <c r="R2" s="77">
        <f>IF(I$2=$L2,J$2)+IF(I$3=$L2,J$3)+IF(I$4=$L2,J$4)+IF(I$5=$L2,J$5)+IF(I$6=$L2,J$6)+IF(I$7=$L2,J$7)+IF(I$8=$L2,J$8)+IF(I$9=$L2,J$9)+IF(I$10=$L2,J$10)+IF(I$11=$L2,J$11)+IF(I$12=$L2,J$12)+IF(I$13=$L2,J$13)+IF(I$14=$L2,J$14)+IF(I$15=$L2,J$15)+IF(I$16=$L2,J$16)+IF(I$17=$L2,J$17)+IF(I$18=$L2,J$18)+IF(I$19=$L2,J$19)+IF(I$20=$L2,J$20)+IF(I$21=$L2,J$21)+IF(I$22=$L2,J$22)+IF(I$23=$L2,J$23)+IF(I$24=$L2,J$24)+IF(I$25=$L2,J$25)+IF(I$26=$L2,J$26)+IF(I$27=$L2,J$27)+IF(I$28=$L2,J$28)+IF(I$29=$L2,J$29)+IF(I$30=$L2,J$30)</f>
        <v>0</v>
      </c>
      <c r="S2">
        <f>(N2+O2+P2+Q2+R2)/M2</f>
        <v>0</v>
      </c>
    </row>
    <row r="3" spans="1:19" ht="15">
      <c r="A3" s="70">
        <v>697560146</v>
      </c>
      <c r="B3" s="70">
        <v>1440</v>
      </c>
      <c r="C3" s="70"/>
      <c r="D3" s="70"/>
      <c r="E3" s="70"/>
      <c r="F3" s="70"/>
      <c r="G3" s="71"/>
      <c r="H3" s="71"/>
      <c r="I3" s="71"/>
      <c r="J3" s="71"/>
      <c r="K3" s="72"/>
      <c r="L3" s="37">
        <v>396203006</v>
      </c>
      <c r="M3" s="19">
        <v>100</v>
      </c>
      <c r="N3" s="73">
        <f t="shared" ref="N3:N30" si="0">IF(A$2=$L3,B$2)+IF(A$3=$L3,B$3)+IF(A$4=$L3,B$4)+IF(A$5=$L3,B$5)+IF(A$6=$L3,B$6)+IF(A$7=$L3,B$7)+IF(A$8=$L3,B$8)+IF(A$9=$L3,B$9)+IF(A$10=$L3,B$10)+IF(A$11=$L3,B$11)+IF(A$12=$L3,B$12)+IF(A$13=$L3,B$13)+IF(A$14=$L3,B$14)+IF(A$15=$L3,B$15)+IF(A$16=$L3,B$16)+IF(A$17=$L3,B$17)+IF(A$18=$L3,B$18)+IF(A$19=$L3,B$19)+IF(A$20=$L3,B$20)+IF(A$21=$L3,B$21)+IF(A$22=$L3,B$22)+IF(A$23=$L3,B$23)+IF(A$24=$L3,B$24)+IF(A$25=$L3,B$25)+IF(A$26=$L3,B$26)+IF(A$27=$L3,B$27)+IF(A$28=$L3,B$28)+IF(A$29=$L3,B$29)+IF(A$30=$L3,B$30)</f>
        <v>0</v>
      </c>
      <c r="O3" s="74">
        <f>IF(C$2=L3,D$2)+IF(C$3=L3,D$3)+IF(C$4=L3,D$4)+IF(C$5=L3,D$5)+IF(C$6=L3,D$6)+IF(C$7=L3,D$7)+IF(C$8=L3,D$8)+IF(C$9=L3,D$9)+IF(C$10=L3,D$10)+IF(C$11=L3,D$11)+IF(C$12=L3,D$12)+IF(C$13=L3,D$13)+IF(C$14=L3,D$14)+IF(C$15=L3,D$15)+IF(C$16=L3,D$16)+IF(C$17=L3,D$17)+IF(C$18=L3,D$18)+IF(C$19=L3,D$19)+IF(C$20=L3,D$20)+IF(C$21=L3,D$21)+IF(C$22=L3,D$22)+IF(C$23=L3,D$23)+IF(C$24=L3,D$24)+IF(C$25=L3,D$25)+IF(C$26=L3,D$26)+IF(C$27=L3,D$27)+IF(C$28=L3,D$28)+IF(C$29=L3,D$29)+IF(C$30=L3,D$30)</f>
        <v>0</v>
      </c>
      <c r="P3" s="75">
        <f t="shared" ref="P3:P30" si="1">IF(E$2=$L3,F$2)+IF(E$3=$L3,F$3)+IF(E$4=$L3,F$4)+IF(E$5=$L3,F$5)+IF(E$6=$L3,F$6)+IF(E$7=$L3,F$7)+IF(E$8=$L3,F$8)+IF(E$9=$L3,F$9)+IF(E$10=$L3,F$10)+IF(E$11=$L3,F$11)+IF(E$12=$L3,F$12)+IF(E$13=$L3,F$13)+IF(E$14=$L3,F$14)+IF(E$15=$L3,F$15)+IF(E$16=$L3,F$16)+IF(E$17=$L3,F$17)+IF(E$18=$L3,F$18)+IF(E$19=$L3,F$19)+IF(E$20=$L3,F$20)+IF(E$21=$L3,F$21)+IF(E$22=$L3,F$22)+IF(E$23=$L3,F$23)+IF(E$24=$L3,F$24)+IF(E$25=$L3,F$25)+IF(E$26=$L3,F$26)+IF(E$27=$L3,F$27)+IF(E$28=$L3,F$28)+IF(E$29=$L3,F$29)+IF(E$30=$L3,F$30)</f>
        <v>0</v>
      </c>
      <c r="Q3" s="76">
        <f t="shared" ref="Q3:Q30" si="2">IF(G$2=$L3,H$2)+IF(G$3=$L3,H$3)+IF(G$4=$L3,H$4)+IF(G$5=$L3,H$5)+IF(G$6=$L3,H$6)+IF(G$7=$L3,H$7)+IF(G$8=$L3,H$8)+IF(G$9=$L3,H$9)+IF(G$10=$L3,H$10)+IF(G$11=$L3,H$11)+IF(G$12=$L3,H$12)+IF(G$13=$L3,H$13)+IF(G$14=$L3,H$14)+IF(G$15=$L3,H$15)+IF(G$16=$L3,H$16)+IF(G$17=$L3,H$17)+IF(G$18=$L3,H$18)+IF(G$19=$L3,H$19)+IF(G$20=$L3,H$20)+IF(G$21=$L3,H$21)+IF(G$22=$L3,H$22)+IF(G$23=$L3,H$23)+IF(G$24=$L3,H$24)+IF(G$25=$L3,H$25)+IF(G$26=$L3,H$26)+IF(G$27=$L3,H$27)+IF(G$28=$L3,H$28)+IF(G$29=$L3,H$29)+IF(G$30=$L3,H$30)</f>
        <v>0</v>
      </c>
      <c r="R3" s="77">
        <f t="shared" ref="R3:R30" si="3">IF(I$2=$L3,J$2)+IF(I$3=$L3,J$3)+IF(I$4=$L3,J$4)+IF(I$5=$L3,J$5)+IF(I$6=$L3,J$6)+IF(I$7=$L3,J$7)+IF(I$8=$L3,J$8)+IF(I$9=$L3,J$9)+IF(I$10=$L3,J$10)+IF(I$11=$L3,J$11)+IF(I$12=$L3,J$12)+IF(I$13=$L3,J$13)+IF(I$14=$L3,J$14)+IF(I$15=$L3,J$15)+IF(I$16=$L3,J$16)+IF(I$17=$L3,J$17)+IF(I$18=$L3,J$18)+IF(I$19=$L3,J$19)+IF(I$20=$L3,J$20)+IF(I$21=$L3,J$21)+IF(I$22=$L3,J$22)+IF(I$23=$L3,J$23)+IF(I$24=$L3,J$24)+IF(I$25=$L3,J$25)+IF(I$26=$L3,J$26)+IF(I$27=$L3,J$27)+IF(I$28=$L3,J$28)+IF(I$29=$L3,J$29)+IF(I$30=$L3,J$30)</f>
        <v>0</v>
      </c>
      <c r="S3">
        <f>(N3+O3+P3+Q3+R3)/M3</f>
        <v>0</v>
      </c>
    </row>
    <row r="4" spans="1:19" ht="15">
      <c r="A4" s="70">
        <v>697580144</v>
      </c>
      <c r="B4" s="70">
        <v>1080</v>
      </c>
      <c r="C4" s="70"/>
      <c r="D4" s="70"/>
      <c r="E4" s="70"/>
      <c r="F4" s="70"/>
      <c r="G4" s="78"/>
      <c r="H4" s="78"/>
      <c r="I4" s="78"/>
      <c r="J4" s="78"/>
      <c r="K4" s="72"/>
      <c r="L4" s="37">
        <v>396208002</v>
      </c>
      <c r="M4" s="19">
        <v>66</v>
      </c>
      <c r="N4" s="73">
        <f t="shared" si="0"/>
        <v>198</v>
      </c>
      <c r="O4" s="74">
        <f t="shared" ref="O4:O30" si="4">IF(C$2=L4,D$2)+IF(C$3=L4,D$3)+IF(C$4=L4,D$4)+IF(C$5=L4,D$5)+IF(C$6=L4,D$6)+IF(C$7=L4,D$7)+IF(C$8=L4,D$8)+IF(C$9=L4,D$9)+IF(C$10=L4,D$10)+IF(C$11=L4,D$11)+IF(C$12=L4,D$12)+IF(C$13=L4,D$13)+IF(C$14=L4,D$14)+IF(C$15=L4,D$15)+IF(C$16=L4,D$16)+IF(C$17=L4,D$17)+IF(C$18=L4,D$18)+IF(C$19=L4,D$19)+IF(C$20=L4,D$20)+IF(C$21=L4,D$21)+IF(C$22=L4,D$22)+IF(C$23=L4,D$23)+IF(C$24=L4,D$24)+IF(C$25=L4,D$25)+IF(C$26=L4,D$26)+IF(C$27=L4,D$27)+IF(C$28=L4,D$28)+IF(C$29=L4,D$29)+IF(C$30=L4,D$30)</f>
        <v>0</v>
      </c>
      <c r="P4" s="75">
        <f t="shared" si="1"/>
        <v>0</v>
      </c>
      <c r="Q4" s="76">
        <f t="shared" si="2"/>
        <v>0</v>
      </c>
      <c r="R4" s="77">
        <f t="shared" si="3"/>
        <v>0</v>
      </c>
      <c r="S4">
        <f t="shared" ref="S4:S30" si="5">(N4+O4+P4+Q4+R4)/M4</f>
        <v>3</v>
      </c>
    </row>
    <row r="5" spans="1:19" ht="15">
      <c r="A5" s="70">
        <v>697345143</v>
      </c>
      <c r="B5" s="70">
        <v>300</v>
      </c>
      <c r="C5" s="70"/>
      <c r="D5" s="70"/>
      <c r="E5" s="70"/>
      <c r="F5" s="70"/>
      <c r="G5" s="78"/>
      <c r="H5" s="78"/>
      <c r="I5" s="78"/>
      <c r="J5" s="78"/>
      <c r="K5" s="72"/>
      <c r="L5" s="37">
        <v>627000032</v>
      </c>
      <c r="M5" s="19">
        <v>100</v>
      </c>
      <c r="N5" s="73">
        <f t="shared" si="0"/>
        <v>0</v>
      </c>
      <c r="O5" s="74">
        <f t="shared" si="4"/>
        <v>0</v>
      </c>
      <c r="P5" s="75">
        <f t="shared" si="1"/>
        <v>0</v>
      </c>
      <c r="Q5" s="76">
        <f t="shared" si="2"/>
        <v>0</v>
      </c>
      <c r="R5" s="77">
        <f t="shared" si="3"/>
        <v>0</v>
      </c>
      <c r="S5">
        <f t="shared" si="5"/>
        <v>0</v>
      </c>
    </row>
    <row r="6" spans="1:19" ht="15">
      <c r="A6" s="70">
        <v>697340140</v>
      </c>
      <c r="B6" s="70">
        <v>1000</v>
      </c>
      <c r="C6" s="70"/>
      <c r="D6" s="70"/>
      <c r="E6" s="70"/>
      <c r="F6" s="70"/>
      <c r="G6" s="78"/>
      <c r="H6" s="78"/>
      <c r="I6" s="78"/>
      <c r="J6" s="78"/>
      <c r="K6" s="72"/>
      <c r="L6" s="37">
        <v>693628106</v>
      </c>
      <c r="M6" s="19">
        <v>250</v>
      </c>
      <c r="N6" s="73">
        <f t="shared" si="0"/>
        <v>0</v>
      </c>
      <c r="O6" s="74">
        <f t="shared" si="4"/>
        <v>0</v>
      </c>
      <c r="P6" s="75">
        <f t="shared" si="1"/>
        <v>0</v>
      </c>
      <c r="Q6" s="76">
        <f t="shared" si="2"/>
        <v>0</v>
      </c>
      <c r="R6" s="77">
        <f t="shared" si="3"/>
        <v>0</v>
      </c>
      <c r="S6">
        <f t="shared" si="5"/>
        <v>0</v>
      </c>
    </row>
    <row r="7" spans="1:19" ht="15">
      <c r="A7" s="70">
        <v>697350146</v>
      </c>
      <c r="B7" s="70">
        <v>350</v>
      </c>
      <c r="C7" s="70"/>
      <c r="D7" s="70"/>
      <c r="E7" s="70"/>
      <c r="F7" s="70"/>
      <c r="G7" s="78"/>
      <c r="H7" s="78"/>
      <c r="I7" s="78"/>
      <c r="J7" s="78"/>
      <c r="K7" s="72"/>
      <c r="L7" s="37">
        <v>695025030</v>
      </c>
      <c r="M7" s="19">
        <v>200</v>
      </c>
      <c r="N7" s="73">
        <f t="shared" si="0"/>
        <v>0</v>
      </c>
      <c r="O7" s="74">
        <f t="shared" si="4"/>
        <v>0</v>
      </c>
      <c r="P7" s="75">
        <f t="shared" si="1"/>
        <v>0</v>
      </c>
      <c r="Q7" s="76">
        <f t="shared" si="2"/>
        <v>0</v>
      </c>
      <c r="R7" s="77">
        <f t="shared" si="3"/>
        <v>0</v>
      </c>
      <c r="S7">
        <f t="shared" si="5"/>
        <v>0</v>
      </c>
    </row>
    <row r="8" spans="1:19" ht="15">
      <c r="A8" s="70">
        <v>697360145</v>
      </c>
      <c r="B8" s="70">
        <v>720</v>
      </c>
      <c r="C8" s="70"/>
      <c r="D8" s="70"/>
      <c r="E8" s="70"/>
      <c r="F8" s="70"/>
      <c r="G8" s="78"/>
      <c r="H8" s="78"/>
      <c r="I8" s="78"/>
      <c r="J8" s="78"/>
      <c r="K8" s="72"/>
      <c r="L8" s="37">
        <v>695125034</v>
      </c>
      <c r="M8" s="19">
        <v>300</v>
      </c>
      <c r="N8" s="73">
        <f t="shared" si="0"/>
        <v>0</v>
      </c>
      <c r="O8" s="74">
        <f t="shared" si="4"/>
        <v>0</v>
      </c>
      <c r="P8" s="75">
        <f t="shared" si="1"/>
        <v>0</v>
      </c>
      <c r="Q8" s="76">
        <f t="shared" si="2"/>
        <v>0</v>
      </c>
      <c r="R8" s="77">
        <f t="shared" si="3"/>
        <v>0</v>
      </c>
      <c r="S8">
        <f t="shared" si="5"/>
        <v>0</v>
      </c>
    </row>
    <row r="9" spans="1:19" ht="15">
      <c r="A9" s="70">
        <v>697380143</v>
      </c>
      <c r="B9" s="70">
        <v>500</v>
      </c>
      <c r="C9" s="70"/>
      <c r="D9" s="70"/>
      <c r="E9" s="70"/>
      <c r="F9" s="70"/>
      <c r="G9" s="78"/>
      <c r="H9" s="78"/>
      <c r="I9" s="78"/>
      <c r="J9" s="78"/>
      <c r="K9" s="72"/>
      <c r="L9" s="37">
        <v>695220131</v>
      </c>
      <c r="M9" s="19">
        <v>50</v>
      </c>
      <c r="N9" s="73">
        <f t="shared" si="0"/>
        <v>0</v>
      </c>
      <c r="O9" s="74">
        <f t="shared" si="4"/>
        <v>0</v>
      </c>
      <c r="P9" s="75">
        <f t="shared" si="1"/>
        <v>0</v>
      </c>
      <c r="Q9" s="76">
        <f t="shared" si="2"/>
        <v>0</v>
      </c>
      <c r="R9" s="77">
        <f t="shared" si="3"/>
        <v>0</v>
      </c>
      <c r="S9">
        <f t="shared" si="5"/>
        <v>0</v>
      </c>
    </row>
    <row r="10" spans="1:19" ht="15">
      <c r="A10" s="70">
        <v>697450036</v>
      </c>
      <c r="B10" s="70">
        <v>5000</v>
      </c>
      <c r="C10" s="70"/>
      <c r="D10" s="70"/>
      <c r="E10" s="70"/>
      <c r="F10" s="70"/>
      <c r="G10" s="78"/>
      <c r="H10" s="78"/>
      <c r="I10" s="78"/>
      <c r="J10" s="78"/>
      <c r="K10" s="72"/>
      <c r="L10" s="37">
        <v>697060140</v>
      </c>
      <c r="M10" s="19">
        <v>10</v>
      </c>
      <c r="N10" s="73">
        <f t="shared" si="0"/>
        <v>0</v>
      </c>
      <c r="O10" s="74">
        <f t="shared" si="4"/>
        <v>0</v>
      </c>
      <c r="P10" s="75">
        <f t="shared" si="1"/>
        <v>0</v>
      </c>
      <c r="Q10" s="76">
        <f t="shared" si="2"/>
        <v>0</v>
      </c>
      <c r="R10" s="77">
        <f t="shared" si="3"/>
        <v>0</v>
      </c>
      <c r="S10">
        <f t="shared" si="5"/>
        <v>0</v>
      </c>
    </row>
    <row r="11" spans="1:19" ht="15">
      <c r="A11" s="70">
        <v>697480140</v>
      </c>
      <c r="B11" s="70">
        <v>4896</v>
      </c>
      <c r="C11" s="70"/>
      <c r="D11" s="70"/>
      <c r="E11" s="70"/>
      <c r="F11" s="70"/>
      <c r="G11" s="78"/>
      <c r="H11" s="78"/>
      <c r="I11" s="78"/>
      <c r="J11" s="78"/>
      <c r="K11" s="72"/>
      <c r="L11" s="37">
        <v>697080145</v>
      </c>
      <c r="M11" s="19">
        <v>10</v>
      </c>
      <c r="N11" s="73">
        <f t="shared" si="0"/>
        <v>0</v>
      </c>
      <c r="O11" s="74">
        <f t="shared" si="4"/>
        <v>0</v>
      </c>
      <c r="P11" s="75">
        <f t="shared" si="1"/>
        <v>0</v>
      </c>
      <c r="Q11" s="76">
        <f t="shared" si="2"/>
        <v>0</v>
      </c>
      <c r="R11" s="77">
        <f t="shared" si="3"/>
        <v>0</v>
      </c>
      <c r="S11">
        <f t="shared" si="5"/>
        <v>0</v>
      </c>
    </row>
    <row r="12" spans="1:19" ht="15">
      <c r="A12" s="70">
        <v>894312101</v>
      </c>
      <c r="B12" s="70">
        <v>1960</v>
      </c>
      <c r="C12" s="70"/>
      <c r="D12" s="70"/>
      <c r="E12" s="70"/>
      <c r="F12" s="70"/>
      <c r="G12" s="78"/>
      <c r="H12" s="78"/>
      <c r="I12" s="78"/>
      <c r="J12" s="78"/>
      <c r="K12" s="72"/>
      <c r="L12" s="37">
        <v>697090144</v>
      </c>
      <c r="M12" s="19">
        <v>10</v>
      </c>
      <c r="N12" s="73">
        <f t="shared" si="0"/>
        <v>0</v>
      </c>
      <c r="O12" s="74">
        <f t="shared" si="4"/>
        <v>0</v>
      </c>
      <c r="P12" s="75">
        <f t="shared" si="1"/>
        <v>0</v>
      </c>
      <c r="Q12" s="76">
        <f t="shared" si="2"/>
        <v>0</v>
      </c>
      <c r="R12" s="77">
        <f t="shared" si="3"/>
        <v>0</v>
      </c>
      <c r="S12">
        <f t="shared" si="5"/>
        <v>0</v>
      </c>
    </row>
    <row r="13" spans="1:19" ht="15">
      <c r="A13" s="70"/>
      <c r="B13" s="70"/>
      <c r="C13" s="70"/>
      <c r="D13" s="70"/>
      <c r="E13" s="70"/>
      <c r="F13" s="70"/>
      <c r="G13" s="78"/>
      <c r="H13" s="78"/>
      <c r="I13" s="78"/>
      <c r="J13" s="72"/>
      <c r="K13" s="72"/>
      <c r="L13" s="36">
        <v>697340140</v>
      </c>
      <c r="M13" s="30">
        <v>1000</v>
      </c>
      <c r="N13" s="73">
        <f t="shared" si="0"/>
        <v>1000</v>
      </c>
      <c r="O13" s="74">
        <f t="shared" si="4"/>
        <v>0</v>
      </c>
      <c r="P13" s="75">
        <f t="shared" si="1"/>
        <v>0</v>
      </c>
      <c r="Q13" s="76">
        <f t="shared" si="2"/>
        <v>0</v>
      </c>
      <c r="R13" s="77">
        <f t="shared" si="3"/>
        <v>0</v>
      </c>
      <c r="S13">
        <f t="shared" si="5"/>
        <v>1</v>
      </c>
    </row>
    <row r="14" spans="1:19" ht="15">
      <c r="A14" s="70"/>
      <c r="B14" s="70"/>
      <c r="C14" s="70"/>
      <c r="D14" s="70"/>
      <c r="E14" s="70"/>
      <c r="F14" s="70"/>
      <c r="G14" s="78"/>
      <c r="H14" s="78"/>
      <c r="I14" s="78"/>
      <c r="J14" s="72"/>
      <c r="K14" s="72"/>
      <c r="L14" s="37">
        <v>697345143</v>
      </c>
      <c r="M14" s="19">
        <v>10</v>
      </c>
      <c r="N14" s="73">
        <f t="shared" si="0"/>
        <v>300</v>
      </c>
      <c r="O14" s="74">
        <f t="shared" si="4"/>
        <v>0</v>
      </c>
      <c r="P14" s="75">
        <f t="shared" si="1"/>
        <v>0</v>
      </c>
      <c r="Q14" s="76">
        <f t="shared" si="2"/>
        <v>0</v>
      </c>
      <c r="R14" s="77">
        <f t="shared" si="3"/>
        <v>0</v>
      </c>
      <c r="S14">
        <f t="shared" si="5"/>
        <v>30</v>
      </c>
    </row>
    <row r="15" spans="1:19" ht="15">
      <c r="A15" s="70"/>
      <c r="B15" s="70"/>
      <c r="C15" s="70"/>
      <c r="D15" s="70"/>
      <c r="E15" s="70"/>
      <c r="F15" s="70"/>
      <c r="G15" s="78"/>
      <c r="H15" s="78"/>
      <c r="I15" s="78"/>
      <c r="J15" s="72"/>
      <c r="K15" s="72"/>
      <c r="L15" s="37">
        <v>697350146</v>
      </c>
      <c r="M15" s="19">
        <v>10</v>
      </c>
      <c r="N15" s="73">
        <f t="shared" si="0"/>
        <v>350</v>
      </c>
      <c r="O15" s="74">
        <f t="shared" si="4"/>
        <v>0</v>
      </c>
      <c r="P15" s="75">
        <f t="shared" si="1"/>
        <v>0</v>
      </c>
      <c r="Q15" s="76">
        <f t="shared" si="2"/>
        <v>0</v>
      </c>
      <c r="R15" s="77">
        <f t="shared" si="3"/>
        <v>0</v>
      </c>
      <c r="S15">
        <f t="shared" si="5"/>
        <v>35</v>
      </c>
    </row>
    <row r="16" spans="1:19" ht="15">
      <c r="A16" s="70"/>
      <c r="B16" s="70"/>
      <c r="C16" s="70"/>
      <c r="D16" s="70"/>
      <c r="E16" s="70"/>
      <c r="F16" s="70"/>
      <c r="G16" s="78"/>
      <c r="H16" s="78"/>
      <c r="I16" s="78"/>
      <c r="J16" s="72"/>
      <c r="K16" s="72"/>
      <c r="L16" s="36">
        <v>697360145</v>
      </c>
      <c r="M16" s="30">
        <v>720</v>
      </c>
      <c r="N16" s="73">
        <f t="shared" si="0"/>
        <v>720</v>
      </c>
      <c r="O16" s="74">
        <f t="shared" si="4"/>
        <v>0</v>
      </c>
      <c r="P16" s="75">
        <f t="shared" si="1"/>
        <v>0</v>
      </c>
      <c r="Q16" s="76">
        <f t="shared" si="2"/>
        <v>0</v>
      </c>
      <c r="R16" s="77">
        <f t="shared" si="3"/>
        <v>0</v>
      </c>
      <c r="S16">
        <f t="shared" si="5"/>
        <v>1</v>
      </c>
    </row>
    <row r="17" spans="1:19" ht="15">
      <c r="A17" s="70"/>
      <c r="B17" s="70"/>
      <c r="C17" s="70"/>
      <c r="D17" s="70"/>
      <c r="E17" s="70"/>
      <c r="F17" s="70"/>
      <c r="G17" s="78"/>
      <c r="H17" s="78"/>
      <c r="I17" s="78"/>
      <c r="J17" s="72"/>
      <c r="K17" s="72"/>
      <c r="L17" s="24">
        <v>697380143</v>
      </c>
      <c r="M17" s="19">
        <v>10</v>
      </c>
      <c r="N17" s="73">
        <f t="shared" si="0"/>
        <v>500</v>
      </c>
      <c r="O17" s="74">
        <f t="shared" si="4"/>
        <v>0</v>
      </c>
      <c r="P17" s="75">
        <f t="shared" si="1"/>
        <v>0</v>
      </c>
      <c r="Q17" s="76">
        <f t="shared" si="2"/>
        <v>0</v>
      </c>
      <c r="R17" s="77">
        <f t="shared" si="3"/>
        <v>0</v>
      </c>
      <c r="S17">
        <f t="shared" si="5"/>
        <v>50</v>
      </c>
    </row>
    <row r="18" spans="1:19" ht="15">
      <c r="A18" s="70"/>
      <c r="B18" s="70"/>
      <c r="C18" s="70"/>
      <c r="D18" s="70"/>
      <c r="E18" s="70"/>
      <c r="F18" s="70"/>
      <c r="G18" s="78"/>
      <c r="H18" s="78"/>
      <c r="I18" s="78"/>
      <c r="J18" s="72"/>
      <c r="K18" s="72"/>
      <c r="L18" s="33">
        <v>697390142</v>
      </c>
      <c r="M18" s="30">
        <v>400</v>
      </c>
      <c r="N18" s="73">
        <f t="shared" si="0"/>
        <v>0</v>
      </c>
      <c r="O18" s="74">
        <f t="shared" si="4"/>
        <v>0</v>
      </c>
      <c r="P18" s="75">
        <f t="shared" si="1"/>
        <v>0</v>
      </c>
      <c r="Q18" s="76">
        <f t="shared" si="2"/>
        <v>0</v>
      </c>
      <c r="R18" s="77">
        <f t="shared" si="3"/>
        <v>0</v>
      </c>
      <c r="S18">
        <f t="shared" si="5"/>
        <v>0</v>
      </c>
    </row>
    <row r="19" spans="1:19" ht="15">
      <c r="A19" s="70"/>
      <c r="B19" s="70"/>
      <c r="C19" s="70"/>
      <c r="D19" s="70"/>
      <c r="E19" s="70"/>
      <c r="F19" s="70"/>
      <c r="G19" s="78"/>
      <c r="H19" s="78"/>
      <c r="I19" s="78"/>
      <c r="J19" s="72"/>
      <c r="K19" s="72"/>
      <c r="L19" s="24">
        <v>697427032</v>
      </c>
      <c r="M19" s="19">
        <v>5</v>
      </c>
      <c r="N19" s="73">
        <f t="shared" si="0"/>
        <v>0</v>
      </c>
      <c r="O19" s="74">
        <f t="shared" si="4"/>
        <v>0</v>
      </c>
      <c r="P19" s="75">
        <f t="shared" si="1"/>
        <v>0</v>
      </c>
      <c r="Q19" s="76">
        <f t="shared" si="2"/>
        <v>0</v>
      </c>
      <c r="R19" s="77">
        <f t="shared" si="3"/>
        <v>0</v>
      </c>
      <c r="S19">
        <f t="shared" si="5"/>
        <v>0</v>
      </c>
    </row>
    <row r="20" spans="1:19" ht="15">
      <c r="A20" s="70"/>
      <c r="B20" s="70"/>
      <c r="C20" s="70"/>
      <c r="D20" s="70"/>
      <c r="E20" s="70"/>
      <c r="F20" s="70"/>
      <c r="G20" s="78"/>
      <c r="H20" s="78"/>
      <c r="I20" s="78"/>
      <c r="J20" s="72"/>
      <c r="K20" s="72"/>
      <c r="L20" s="24">
        <v>697427146</v>
      </c>
      <c r="M20" s="19">
        <v>8</v>
      </c>
      <c r="N20" s="73">
        <f t="shared" si="0"/>
        <v>0</v>
      </c>
      <c r="O20" s="74">
        <f t="shared" si="4"/>
        <v>0</v>
      </c>
      <c r="P20" s="75">
        <f t="shared" si="1"/>
        <v>0</v>
      </c>
      <c r="Q20" s="76">
        <f t="shared" si="2"/>
        <v>0</v>
      </c>
      <c r="R20" s="77">
        <f t="shared" si="3"/>
        <v>0</v>
      </c>
      <c r="S20">
        <f t="shared" si="5"/>
        <v>0</v>
      </c>
    </row>
    <row r="21" spans="1:19" ht="15">
      <c r="A21" s="70"/>
      <c r="B21" s="70"/>
      <c r="C21" s="70"/>
      <c r="D21" s="70"/>
      <c r="E21" s="70"/>
      <c r="F21" s="70"/>
      <c r="G21" s="78"/>
      <c r="H21" s="78"/>
      <c r="I21" s="78"/>
      <c r="J21" s="72"/>
      <c r="K21" s="72"/>
      <c r="L21" s="33">
        <v>697450036</v>
      </c>
      <c r="M21" s="30">
        <v>500</v>
      </c>
      <c r="N21" s="73">
        <f t="shared" si="0"/>
        <v>5000</v>
      </c>
      <c r="O21" s="74">
        <f t="shared" si="4"/>
        <v>0</v>
      </c>
      <c r="P21" s="75">
        <f t="shared" si="1"/>
        <v>0</v>
      </c>
      <c r="Q21" s="76">
        <f t="shared" si="2"/>
        <v>0</v>
      </c>
      <c r="R21" s="77">
        <f t="shared" si="3"/>
        <v>0</v>
      </c>
      <c r="S21">
        <f t="shared" si="5"/>
        <v>10</v>
      </c>
    </row>
    <row r="22" spans="1:19" ht="15">
      <c r="A22" s="70"/>
      <c r="B22" s="70"/>
      <c r="C22" s="70"/>
      <c r="D22" s="70"/>
      <c r="E22" s="70"/>
      <c r="F22" s="70"/>
      <c r="G22" s="78"/>
      <c r="H22" s="78"/>
      <c r="I22" s="78"/>
      <c r="J22" s="72"/>
      <c r="K22" s="72"/>
      <c r="L22" s="33">
        <v>697480140</v>
      </c>
      <c r="M22" s="30">
        <v>272</v>
      </c>
      <c r="N22" s="73">
        <f t="shared" si="0"/>
        <v>4896</v>
      </c>
      <c r="O22" s="74">
        <f t="shared" si="4"/>
        <v>0</v>
      </c>
      <c r="P22" s="75">
        <f t="shared" si="1"/>
        <v>0</v>
      </c>
      <c r="Q22" s="76">
        <f t="shared" si="2"/>
        <v>0</v>
      </c>
      <c r="R22" s="77">
        <f t="shared" si="3"/>
        <v>0</v>
      </c>
      <c r="S22">
        <f t="shared" si="5"/>
        <v>18</v>
      </c>
    </row>
    <row r="23" spans="1:19" ht="15">
      <c r="A23" s="70"/>
      <c r="B23" s="70"/>
      <c r="C23" s="70"/>
      <c r="D23" s="70"/>
      <c r="E23" s="70"/>
      <c r="F23" s="70"/>
      <c r="G23" s="78"/>
      <c r="H23" s="78"/>
      <c r="I23" s="78"/>
      <c r="J23" s="72"/>
      <c r="K23" s="72"/>
      <c r="L23" s="33">
        <v>697560146</v>
      </c>
      <c r="M23" s="30">
        <v>360</v>
      </c>
      <c r="N23" s="73">
        <f t="shared" si="0"/>
        <v>1440</v>
      </c>
      <c r="O23" s="74">
        <f t="shared" si="4"/>
        <v>0</v>
      </c>
      <c r="P23" s="75">
        <f t="shared" si="1"/>
        <v>0</v>
      </c>
      <c r="Q23" s="76">
        <f t="shared" si="2"/>
        <v>0</v>
      </c>
      <c r="R23" s="77">
        <f t="shared" si="3"/>
        <v>0</v>
      </c>
      <c r="S23">
        <f t="shared" si="5"/>
        <v>4</v>
      </c>
    </row>
    <row r="24" spans="1:19" ht="15">
      <c r="A24" s="70"/>
      <c r="B24" s="70"/>
      <c r="C24" s="70"/>
      <c r="D24" s="70"/>
      <c r="E24" s="70"/>
      <c r="F24" s="70"/>
      <c r="G24" s="78"/>
      <c r="H24" s="78"/>
      <c r="I24" s="78"/>
      <c r="J24" s="72"/>
      <c r="K24" s="72"/>
      <c r="L24" s="24">
        <v>697565142</v>
      </c>
      <c r="M24" s="19">
        <v>10</v>
      </c>
      <c r="N24" s="73">
        <f t="shared" si="0"/>
        <v>0</v>
      </c>
      <c r="O24" s="74">
        <f t="shared" si="4"/>
        <v>0</v>
      </c>
      <c r="P24" s="75">
        <f t="shared" si="1"/>
        <v>0</v>
      </c>
      <c r="Q24" s="76">
        <f t="shared" si="2"/>
        <v>0</v>
      </c>
      <c r="R24" s="77">
        <f t="shared" si="3"/>
        <v>0</v>
      </c>
      <c r="S24">
        <f t="shared" si="5"/>
        <v>0</v>
      </c>
    </row>
    <row r="25" spans="1:19" ht="15">
      <c r="A25" s="70"/>
      <c r="B25" s="70"/>
      <c r="C25" s="70"/>
      <c r="D25" s="70"/>
      <c r="E25" s="70"/>
      <c r="F25" s="70"/>
      <c r="G25" s="78"/>
      <c r="H25" s="78"/>
      <c r="I25" s="78"/>
      <c r="J25" s="72"/>
      <c r="K25" s="72"/>
      <c r="L25" s="33">
        <v>697580144</v>
      </c>
      <c r="M25" s="30">
        <v>270</v>
      </c>
      <c r="N25" s="73">
        <f t="shared" si="0"/>
        <v>1080</v>
      </c>
      <c r="O25" s="74">
        <f t="shared" si="4"/>
        <v>0</v>
      </c>
      <c r="P25" s="75">
        <f t="shared" si="1"/>
        <v>0</v>
      </c>
      <c r="Q25" s="76">
        <f t="shared" si="2"/>
        <v>0</v>
      </c>
      <c r="R25" s="77">
        <f t="shared" si="3"/>
        <v>0</v>
      </c>
      <c r="S25">
        <f t="shared" si="5"/>
        <v>4</v>
      </c>
    </row>
    <row r="26" spans="1:19" ht="15">
      <c r="A26" s="70"/>
      <c r="B26" s="70"/>
      <c r="C26" s="70"/>
      <c r="D26" s="70"/>
      <c r="E26" s="70"/>
      <c r="F26" s="70"/>
      <c r="G26" s="78"/>
      <c r="H26" s="78"/>
      <c r="I26" s="78"/>
      <c r="J26" s="72"/>
      <c r="K26" s="72"/>
      <c r="L26" s="33">
        <v>697590144</v>
      </c>
      <c r="M26" s="30">
        <v>200</v>
      </c>
      <c r="N26" s="73">
        <f t="shared" si="0"/>
        <v>0</v>
      </c>
      <c r="O26" s="74">
        <f t="shared" si="4"/>
        <v>0</v>
      </c>
      <c r="P26" s="75">
        <f t="shared" si="1"/>
        <v>0</v>
      </c>
      <c r="Q26" s="76">
        <f t="shared" si="2"/>
        <v>0</v>
      </c>
      <c r="R26" s="77">
        <f t="shared" si="3"/>
        <v>0</v>
      </c>
      <c r="S26">
        <f t="shared" si="5"/>
        <v>0</v>
      </c>
    </row>
    <row r="27" spans="1:19" ht="15">
      <c r="A27" s="70"/>
      <c r="B27" s="70"/>
      <c r="C27" s="70"/>
      <c r="D27" s="70"/>
      <c r="E27" s="70"/>
      <c r="F27" s="70"/>
      <c r="G27" s="78"/>
      <c r="H27" s="78"/>
      <c r="I27" s="78"/>
      <c r="J27" s="72"/>
      <c r="K27" s="72"/>
      <c r="L27" s="24">
        <v>894304106</v>
      </c>
      <c r="M27" s="19">
        <v>20</v>
      </c>
      <c r="N27" s="73">
        <f t="shared" si="0"/>
        <v>0</v>
      </c>
      <c r="O27" s="74">
        <f t="shared" si="4"/>
        <v>0</v>
      </c>
      <c r="P27" s="75">
        <f t="shared" si="1"/>
        <v>0</v>
      </c>
      <c r="Q27" s="76">
        <f t="shared" si="2"/>
        <v>0</v>
      </c>
      <c r="R27" s="77">
        <f t="shared" si="3"/>
        <v>0</v>
      </c>
      <c r="S27">
        <f t="shared" si="5"/>
        <v>0</v>
      </c>
    </row>
    <row r="28" spans="1:19" ht="15">
      <c r="A28" s="70"/>
      <c r="B28" s="70"/>
      <c r="C28" s="70"/>
      <c r="D28" s="70"/>
      <c r="E28" s="70"/>
      <c r="F28" s="70"/>
      <c r="G28" s="78"/>
      <c r="H28" s="78"/>
      <c r="I28" s="78"/>
      <c r="J28" s="72"/>
      <c r="K28" s="72"/>
      <c r="L28" s="24">
        <v>894306103</v>
      </c>
      <c r="M28" s="19">
        <v>20</v>
      </c>
      <c r="N28" s="73">
        <f t="shared" si="0"/>
        <v>0</v>
      </c>
      <c r="O28" s="74">
        <f t="shared" si="4"/>
        <v>0</v>
      </c>
      <c r="P28" s="75">
        <f t="shared" si="1"/>
        <v>0</v>
      </c>
      <c r="Q28" s="76">
        <f t="shared" si="2"/>
        <v>0</v>
      </c>
      <c r="R28" s="77">
        <f t="shared" si="3"/>
        <v>0</v>
      </c>
      <c r="S28">
        <f t="shared" si="5"/>
        <v>0</v>
      </c>
    </row>
    <row r="29" spans="1:19" ht="15">
      <c r="A29" s="70"/>
      <c r="B29" s="70"/>
      <c r="C29" s="70"/>
      <c r="D29" s="70"/>
      <c r="E29" s="70"/>
      <c r="F29" s="70"/>
      <c r="G29" s="78"/>
      <c r="H29" s="78"/>
      <c r="I29" s="78"/>
      <c r="J29" s="72"/>
      <c r="K29" s="72"/>
      <c r="L29" s="24">
        <v>894308100</v>
      </c>
      <c r="M29" s="19">
        <v>20</v>
      </c>
      <c r="N29" s="73">
        <f t="shared" si="0"/>
        <v>0</v>
      </c>
      <c r="O29" s="74">
        <f t="shared" si="4"/>
        <v>0</v>
      </c>
      <c r="P29" s="75">
        <f t="shared" si="1"/>
        <v>0</v>
      </c>
      <c r="Q29" s="76">
        <f t="shared" si="2"/>
        <v>0</v>
      </c>
      <c r="R29" s="77">
        <f t="shared" si="3"/>
        <v>0</v>
      </c>
      <c r="S29">
        <f t="shared" si="5"/>
        <v>0</v>
      </c>
    </row>
    <row r="30" spans="1:19" ht="15">
      <c r="A30" s="70"/>
      <c r="B30" s="70"/>
      <c r="C30" s="70"/>
      <c r="D30" s="70"/>
      <c r="E30" s="70"/>
      <c r="F30" s="70"/>
      <c r="G30" s="78"/>
      <c r="H30" s="78"/>
      <c r="I30" s="78"/>
      <c r="J30" s="72"/>
      <c r="K30" s="72"/>
      <c r="L30" s="24">
        <v>894312101</v>
      </c>
      <c r="M30" s="19">
        <v>20</v>
      </c>
      <c r="N30" s="73">
        <f t="shared" si="0"/>
        <v>1960</v>
      </c>
      <c r="O30" s="74">
        <f t="shared" si="4"/>
        <v>0</v>
      </c>
      <c r="P30" s="75">
        <f t="shared" si="1"/>
        <v>0</v>
      </c>
      <c r="Q30" s="76">
        <f t="shared" si="2"/>
        <v>0</v>
      </c>
      <c r="R30" s="77">
        <f t="shared" si="3"/>
        <v>0</v>
      </c>
      <c r="S30">
        <f t="shared" si="5"/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ANEXO 1 - Base de datos</vt:lpstr>
      <vt:lpstr>ANEXO 2 - Librería de embalajes</vt:lpstr>
      <vt:lpstr>ANEXO 6 - Aplicación de FS</vt:lpstr>
      <vt:lpstr>ANEXO 7 - Excel Intermedio </vt:lpstr>
      <vt:lpstr>'ANEXO 6 - Aplicación de FS'!OLE_LINK2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Iker Liceaga</dc:creator>
  <cp:lastModifiedBy>Telleria, Ana</cp:lastModifiedBy>
  <dcterms:created xsi:type="dcterms:W3CDTF">2015-06-05T10:36:41Z</dcterms:created>
  <dcterms:modified xsi:type="dcterms:W3CDTF">2016-03-01T12:53:33Z</dcterms:modified>
</cp:coreProperties>
</file>